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375" windowWidth="15195" windowHeight="9900" tabRatio="869" activeTab="0"/>
  </bookViews>
  <sheets>
    <sheet name="Table A Model Form" sheetId="1" r:id="rId1"/>
    <sheet name="Table B Potential Bike Demand" sheetId="2" r:id="rId2"/>
    <sheet name="Table C Potential Walk Demand" sheetId="3" r:id="rId3"/>
    <sheet name="Table D Factors" sheetId="4" r:id="rId4"/>
  </sheets>
  <definedNames>
    <definedName name="_1995_Units">#REF!</definedName>
    <definedName name="_xlfn.BAHTTEXT" hidden="1">#NAME?</definedName>
    <definedName name="Campground___Occupied_Sites">#REF!</definedName>
    <definedName name="Campground_Occ_Rate">#REF!</definedName>
    <definedName name="Campground_Population">#REF!</definedName>
    <definedName name="Campground_Total_Sites">#REF!</definedName>
    <definedName name="Hotel_Motel___Occ_Rooms">#REF!</definedName>
    <definedName name="Hotel_Motel_Occ_Rate">#REF!</definedName>
    <definedName name="Hotel_Motel_Population">#REF!</definedName>
    <definedName name="Hotel_Motel_Total_Rooms">#REF!</definedName>
    <definedName name="Known___Visitor_Units">#REF!</definedName>
    <definedName name="Mix__Visitor_Units">#REF!</definedName>
    <definedName name="Occ__known__Visitor_Units">#REF!</definedName>
    <definedName name="Occ__mix__Visitor_Units">#REF!</definedName>
    <definedName name="Occupied_Residential_Units">#REF!</definedName>
    <definedName name="People__Per_Site">#REF!</definedName>
    <definedName name="Persons_Per_Residential_Unit">#REF!</definedName>
    <definedName name="_xlnm.Print_Area" localSheetId="0">'Table A Model Form'!$B$2:$Y$42</definedName>
    <definedName name="_xlnm.Print_Area" localSheetId="1">'Table B Potential Bike Demand'!$B$3:$H$35</definedName>
    <definedName name="_xlnm.Print_Area" localSheetId="2">'Table C Potential Walk Demand'!$B$2:$H$34</definedName>
    <definedName name="_xlnm.Print_Area" localSheetId="3">'Table D Factors'!$B$2:$K$35</definedName>
    <definedName name="Res_High">#REF!</definedName>
    <definedName name="Res_Low">#REF!</definedName>
    <definedName name="Res_Med">#REF!</definedName>
    <definedName name="Residential_Occ__Rate__Census">#REF!</definedName>
    <definedName name="Residential_Occupied_Units">#REF!</definedName>
    <definedName name="Total_Occ_Visitor_Units">#REF!</definedName>
    <definedName name="Vis_High">#REF!</definedName>
    <definedName name="Vis_Low">#REF!</definedName>
    <definedName name="Vis_Med">#REF!</definedName>
    <definedName name="Visitor">#REF!</definedName>
    <definedName name="Visitor_Population">#REF!</definedName>
    <definedName name="Visitor_Units">#REF!</definedName>
  </definedNames>
  <calcPr fullCalcOnLoad="1"/>
</workbook>
</file>

<file path=xl/sharedStrings.xml><?xml version="1.0" encoding="utf-8"?>
<sst xmlns="http://schemas.openxmlformats.org/spreadsheetml/2006/main" count="212" uniqueCount="143">
  <si>
    <t>TABLE D: Bicycle/Pedestrian Facility Use Factors</t>
  </si>
  <si>
    <t>TABLE B: Potential Bicycling Demand</t>
  </si>
  <si>
    <t>TABLE C: Potential Walking Demand</t>
  </si>
  <si>
    <t>1. From Table B</t>
  </si>
  <si>
    <t>3. From Table C</t>
  </si>
  <si>
    <t>5. From Table D</t>
  </si>
  <si>
    <t>E1</t>
  </si>
  <si>
    <t>E2</t>
  </si>
  <si>
    <t>E3</t>
  </si>
  <si>
    <t>E4</t>
  </si>
  <si>
    <t>N1</t>
  </si>
  <si>
    <t>N2</t>
  </si>
  <si>
    <t>N3</t>
  </si>
  <si>
    <t>N4</t>
  </si>
  <si>
    <t>N5</t>
  </si>
  <si>
    <t>N6</t>
  </si>
  <si>
    <t>N7</t>
  </si>
  <si>
    <t>S1</t>
  </si>
  <si>
    <t>S2</t>
  </si>
  <si>
    <t>S3</t>
  </si>
  <si>
    <t>S4</t>
  </si>
  <si>
    <t>S5</t>
  </si>
  <si>
    <t>S6</t>
  </si>
  <si>
    <t>S7</t>
  </si>
  <si>
    <t>S8</t>
  </si>
  <si>
    <t>S9</t>
  </si>
  <si>
    <t>W1</t>
  </si>
  <si>
    <t>W2</t>
  </si>
  <si>
    <t>Corridor</t>
  </si>
  <si>
    <t>Incline to Sand Harbor</t>
  </si>
  <si>
    <t>Sand Harbor to Round Hill</t>
  </si>
  <si>
    <t>Round Hill to Stateline</t>
  </si>
  <si>
    <t>Truckee River Corridor</t>
  </si>
  <si>
    <t>Tahoe City to Dollar Hill</t>
  </si>
  <si>
    <t>Dollar Hill to Kings Beach</t>
  </si>
  <si>
    <t>Kings Beach to Brockway Summit</t>
  </si>
  <si>
    <t>Kings Beach to Crystal Bay</t>
  </si>
  <si>
    <t>Crystal Bay to Incline</t>
  </si>
  <si>
    <t>Incline to Mt. Rose</t>
  </si>
  <si>
    <t>Pioneer Trail Corridor - Stateline to Ski Run</t>
  </si>
  <si>
    <t>Pioneer Trail Corridor - Ski Run to Trout Creek</t>
  </si>
  <si>
    <t>Pioneer Trail Corridor - Trout Creek to Meyers</t>
  </si>
  <si>
    <t>Meyers to South Y</t>
  </si>
  <si>
    <t>South Y to Al Tahoe</t>
  </si>
  <si>
    <t>Al Tahoe to Ski Run</t>
  </si>
  <si>
    <t>US 50 Corridor - Ski Run to Stateline</t>
  </si>
  <si>
    <t>South Y to Meyers via Tahoe Paradise</t>
  </si>
  <si>
    <t>South Y to Spring Creek</t>
  </si>
  <si>
    <t>Tahoe City to Meeks Bay</t>
  </si>
  <si>
    <t>Meeks Bay to Spring Creek</t>
  </si>
  <si>
    <t>Non-Driver</t>
  </si>
  <si>
    <t>Non Driver</t>
  </si>
  <si>
    <t>Kingsbury Grade</t>
  </si>
  <si>
    <t>TOTAL REGIONWIDE</t>
  </si>
  <si>
    <t>1-Way Pedestrian Trips -- Peak Summer Day</t>
  </si>
  <si>
    <t>1-Way Cyclist Trips -- Peak Summer Day</t>
  </si>
  <si>
    <t>High End of Estimate Range</t>
  </si>
  <si>
    <t>Low End of Estimate Range</t>
  </si>
  <si>
    <t>TOTAL -- Best Estimate</t>
  </si>
  <si>
    <t>2. 480 for corridors with an existing Class I facility, 240 for corridors without an existing Class I facility.</t>
  </si>
  <si>
    <t>4. 135 for corridors with an existing Class I facility, 41 for corridors without an existing Class I facility.</t>
  </si>
  <si>
    <t>TABLE A: Tahoe Region Bicycle and Pedestrian Corridor Use Model</t>
  </si>
  <si>
    <t>LSC Transportation Consultants, Inc.</t>
  </si>
  <si>
    <t>For use in Tahoe Basin Bicycle Pedestrian Master Plan</t>
  </si>
  <si>
    <t>Residents Biking from Home</t>
  </si>
  <si>
    <t>Visitors Biking from Lodging</t>
  </si>
  <si>
    <t>Bicyclists Driving to Facility</t>
  </si>
  <si>
    <t>Residents Walking from Home</t>
  </si>
  <si>
    <t>Visitors Walking from Lodging</t>
  </si>
  <si>
    <t>Walkers Driving to Facility</t>
  </si>
  <si>
    <t>Notes</t>
  </si>
  <si>
    <t>Facility Class</t>
  </si>
  <si>
    <t>Class 1, attaining AASHTO standards</t>
  </si>
  <si>
    <t>Class 2, attaining standards for lane width</t>
  </si>
  <si>
    <t>Class 3, on street with acceptable width and traffic volumes</t>
  </si>
  <si>
    <t>Grade</t>
  </si>
  <si>
    <t>Flat or only short sections of gentle grade &lt;4%</t>
  </si>
  <si>
    <t>Grades of 4%-8%, extending for no more than a few hundred yards</t>
  </si>
  <si>
    <t>Note 2</t>
  </si>
  <si>
    <t>Note 3: See Highway Capacity Manual 2000 Chapter 19: Bicycle Methodology.  For example, 40 passenger events per hour reflects that an individual user would overtake, be overtaken, or be passed in the opposing direction by 40 other individuals over the course of an hour (or 1 every 1.5 minutes).</t>
  </si>
  <si>
    <t>Note 2: Bicyclist demand only evaluated for Class I and II facilities.</t>
  </si>
  <si>
    <t>Note 1: Pedestrian demand only evaluated for Class I facilities.</t>
  </si>
  <si>
    <t>Note 3</t>
  </si>
  <si>
    <t>Note 4</t>
  </si>
  <si>
    <t>6. 0.153 for Class I facility, 0.096 for Class II facility</t>
  </si>
  <si>
    <t>7. 172.8 for facilities maintained year-round, 146.5 for facilities without snow removal.</t>
  </si>
  <si>
    <t>Use Factor -- Reduction from Maximum (5)</t>
  </si>
  <si>
    <t>Peak Hour Factor (6)</t>
  </si>
  <si>
    <t>Annual / Daily Factor (7)</t>
  </si>
  <si>
    <t>Total -- Best Estimate</t>
  </si>
  <si>
    <t>Long sections of sustained maximum AASHTO grade, with total elevation change exceeding 300 feet</t>
  </si>
  <si>
    <t>Facility Continuity</t>
  </si>
  <si>
    <t>No breaks in trail or cross streets</t>
  </si>
  <si>
    <t>Infrequent crossings of low volume residential streets and driveways (&lt;4 per mile)</t>
  </si>
  <si>
    <t>Frequent crossing of low volume residential streets and driveways (&gt;4 per mile)</t>
  </si>
  <si>
    <t>Unprotected crossing of busy (ADT &gt; 10,000) street (including crossings with striped crosswalk only)</t>
  </si>
  <si>
    <t>Protected crossing of busy (ADT &gt;10,000) street (signal or roundabout)</t>
  </si>
  <si>
    <t>Breaks in facility continuity requiring travel along state highway or other busy street.</t>
  </si>
  <si>
    <t>Maintenance</t>
  </si>
  <si>
    <t>High -- No sand on trail or pavement deformities</t>
  </si>
  <si>
    <t>Medium -- Condition is an inconvenience, but not a safety hazard</t>
  </si>
  <si>
    <t>Poor -- Trail condition reduces safe travel speed</t>
  </si>
  <si>
    <t>Recreational Value</t>
  </si>
  <si>
    <t>High -- Shoreline, river corridor, dense woods</t>
  </si>
  <si>
    <t>Medium -- Scenery mixed with urban uses</t>
  </si>
  <si>
    <t>Low -- Urban corridor</t>
  </si>
  <si>
    <t>Trail Congestion (Note 2)</t>
  </si>
  <si>
    <t>None -- LOS A (&lt; 40 passing events per hour)</t>
  </si>
  <si>
    <t>Low -- LOS B or C (40 to 100 passing events per hour)</t>
  </si>
  <si>
    <t>Moderate -- LOS D or E (100 to 195 passing events per hour)</t>
  </si>
  <si>
    <t>High -- LOS F (&gt;195 passing events per hour)</t>
  </si>
  <si>
    <t>Note 1</t>
  </si>
  <si>
    <t>At Location of Peak Demand in Corridor</t>
  </si>
  <si>
    <t>Daily Use Estimate</t>
  </si>
  <si>
    <t>Peak Hour Use Estimate</t>
  </si>
  <si>
    <t>Annual Use Estimate</t>
  </si>
  <si>
    <t>Scenario</t>
  </si>
  <si>
    <t>Analyst</t>
  </si>
  <si>
    <t>Bicyclists Drive to Facility</t>
  </si>
  <si>
    <t>Multi- plicative Total</t>
  </si>
  <si>
    <t>Recre- ational Value</t>
  </si>
  <si>
    <t>Resident Bike to Facility</t>
  </si>
  <si>
    <t>Visitor Bike to Facility</t>
  </si>
  <si>
    <t>Pedestrians Drive to Facility</t>
  </si>
  <si>
    <t>Resident Walk to Facility</t>
  </si>
  <si>
    <t>Visitor Walk to Facility</t>
  </si>
  <si>
    <t>At Location of Peak Demand in Corridor, Excluding Bicyclists Driving to Trail</t>
  </si>
  <si>
    <t>BICYCLISTS</t>
  </si>
  <si>
    <t>PEDESTRIANS</t>
  </si>
  <si>
    <t>Maximum Feasible Demand</t>
  </si>
  <si>
    <t>Class</t>
  </si>
  <si>
    <t>Continuity</t>
  </si>
  <si>
    <t>Maint- enance</t>
  </si>
  <si>
    <t>Conges- tion</t>
  </si>
  <si>
    <t>At Location of Peak Demand in Corridor, Excluding Pedestrians Driving to Trail</t>
  </si>
  <si>
    <t>Location</t>
  </si>
  <si>
    <t>--</t>
  </si>
  <si>
    <t>Pedestrians</t>
  </si>
  <si>
    <t>Resident</t>
  </si>
  <si>
    <t>Visitor</t>
  </si>
  <si>
    <t>Bicyclists</t>
  </si>
  <si>
    <t>Bike to Facility</t>
  </si>
  <si>
    <t>Starting from the trail usage that would occur from a "perfect" non-motorized facility (Class I, continual, no street crossings, flat, great maintenance, through an area with high recreational value (woods, shoreline), no trail congestion), the following reductions in usage would be eliminated based upon the following factors, for each user type.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</si>
</sst>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409]h:mm\ AM/PM;@"/>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quot;$&quot;#,##0\)"/>
    <numFmt numFmtId="173" formatCode="&quot;$&quot;#,##0\ ;[Red]\(&quot;$&quot;#,##0\)"/>
    <numFmt numFmtId="174" formatCode="&quot;$&quot;#,##0.00\ ;\(&quot;$&quot;#,##0.00\)"/>
    <numFmt numFmtId="175" formatCode="&quot;$&quot;#,##0.00\ ;[Red]\(&quot;$&quot;#,##0.00\)"/>
    <numFmt numFmtId="176" formatCode="#\ ??"/>
    <numFmt numFmtId="177" formatCode="m/d/yy"/>
    <numFmt numFmtId="178" formatCode="m/d/yy\ h:mm"/>
    <numFmt numFmtId="179" formatCode="m/d"/>
    <numFmt numFmtId="180" formatCode="_(* #,##0.0_);_(* \(#,##0.0\);_(* &quot;-&quot;??_);_(@_)"/>
    <numFmt numFmtId="181" formatCode="_(* #,##0_);_(* \(#,##0\);_(* &quot;-&quot;??_);_(@_)"/>
    <numFmt numFmtId="182" formatCode="_(* #,##0.000_);_(* \(#,##0.000\);_(* &quot;-&quot;??_);_(@_)"/>
    <numFmt numFmtId="183" formatCode="0.000000"/>
    <numFmt numFmtId="184" formatCode="0.00000"/>
    <numFmt numFmtId="185" formatCode="0.0000"/>
    <numFmt numFmtId="186" formatCode="0.000"/>
    <numFmt numFmtId="187" formatCode="General_)"/>
    <numFmt numFmtId="188" formatCode="0.0000_)"/>
    <numFmt numFmtId="189" formatCode="0.00_)"/>
    <numFmt numFmtId="190" formatCode="0.0_)"/>
    <numFmt numFmtId="191" formatCode="0.000_)"/>
    <numFmt numFmtId="192" formatCode="[$-409]dddd\,\ mmmm\ dd\,\ yyyy"/>
    <numFmt numFmtId="193" formatCode="0.0000000"/>
    <numFmt numFmtId="194" formatCode="0.00000000"/>
    <numFmt numFmtId="195" formatCode="0.000000000000000%"/>
    <numFmt numFmtId="196" formatCode="0.00000000000000%"/>
    <numFmt numFmtId="197" formatCode="#,##0.000000000000"/>
    <numFmt numFmtId="198" formatCode="#,##0.00000000000"/>
    <numFmt numFmtId="199" formatCode="#,##0.0000000000"/>
    <numFmt numFmtId="200" formatCode="#,##0.000000000"/>
    <numFmt numFmtId="201" formatCode="#,##0.00000000"/>
    <numFmt numFmtId="202" formatCode="#,##0.0000000"/>
    <numFmt numFmtId="203" formatCode="#,##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000000000000000000"/>
    <numFmt numFmtId="212" formatCode="#,##0.00000"/>
    <numFmt numFmtId="213" formatCode="#,##0.0000"/>
    <numFmt numFmtId="214" formatCode="#,##0.000"/>
    <numFmt numFmtId="215" formatCode="#,##0.0"/>
  </numFmts>
  <fonts count="24">
    <font>
      <sz val="10"/>
      <name val="Arial"/>
      <family val="0"/>
    </font>
    <font>
      <b/>
      <sz val="10"/>
      <name val="Arial"/>
      <family val="2"/>
    </font>
    <font>
      <u val="single"/>
      <sz val="10"/>
      <color indexed="36"/>
      <name val="Arial"/>
      <family val="0"/>
    </font>
    <font>
      <u val="single"/>
      <sz val="10"/>
      <color indexed="12"/>
      <name val="Arial"/>
      <family val="0"/>
    </font>
    <font>
      <sz val="8"/>
      <name val="Arial"/>
      <family val="0"/>
    </font>
    <font>
      <i/>
      <sz val="10"/>
      <name val="Arial"/>
      <family val="2"/>
    </font>
    <font>
      <b/>
      <sz val="18"/>
      <name val="Arial"/>
      <family val="0"/>
    </font>
    <font>
      <b/>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4"/>
      <name val="Arial"/>
      <family val="2"/>
    </font>
    <font>
      <u val="single"/>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style="thin"/>
      <right>
        <color indexed="63"/>
      </right>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179" fontId="0" fillId="0" borderId="0" applyFont="0" applyFill="0" applyBorder="0" applyAlignment="0" applyProtection="0"/>
    <xf numFmtId="0" fontId="13" fillId="0" borderId="0" applyNumberFormat="0" applyFill="0" applyBorder="0" applyAlignment="0" applyProtection="0"/>
    <xf numFmtId="2" fontId="0" fillId="0" borderId="0" applyFon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4" applyNumberFormat="0" applyFill="0" applyAlignment="0" applyProtection="0"/>
    <xf numFmtId="0" fontId="18" fillId="22" borderId="0" applyNumberFormat="0" applyBorder="0" applyAlignment="0" applyProtection="0"/>
    <xf numFmtId="0" fontId="0" fillId="23" borderId="5" applyNumberFormat="0" applyFont="0" applyAlignment="0" applyProtection="0"/>
    <xf numFmtId="0" fontId="19" fillId="20" borderId="6"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7" applyNumberFormat="0" applyFont="0" applyBorder="0" applyAlignment="0" applyProtection="0"/>
    <xf numFmtId="0" fontId="21" fillId="0" borderId="0" applyNumberFormat="0" applyFill="0" applyBorder="0" applyAlignment="0" applyProtection="0"/>
  </cellStyleXfs>
  <cellXfs count="108">
    <xf numFmtId="0" fontId="0" fillId="0" borderId="0" xfId="0"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center"/>
    </xf>
    <xf numFmtId="0" fontId="0" fillId="0" borderId="14" xfId="0" applyBorder="1" applyAlignment="1">
      <alignment/>
    </xf>
    <xf numFmtId="0" fontId="0" fillId="0" borderId="0" xfId="0" applyAlignment="1">
      <alignment/>
    </xf>
    <xf numFmtId="0" fontId="0" fillId="0" borderId="13" xfId="0" applyBorder="1" applyAlignment="1">
      <alignment horizontal="center" wrapText="1"/>
    </xf>
    <xf numFmtId="0" fontId="0" fillId="0" borderId="0" xfId="0" applyBorder="1" applyAlignment="1">
      <alignment horizontal="center"/>
    </xf>
    <xf numFmtId="0" fontId="0" fillId="0" borderId="15" xfId="0" applyBorder="1" applyAlignment="1">
      <alignment/>
    </xf>
    <xf numFmtId="0" fontId="0" fillId="0" borderId="0" xfId="0" applyBorder="1" applyAlignment="1">
      <alignment wrapText="1"/>
    </xf>
    <xf numFmtId="0" fontId="1" fillId="0" borderId="0" xfId="0" applyFont="1" applyAlignment="1">
      <alignment/>
    </xf>
    <xf numFmtId="0" fontId="5" fillId="0" borderId="0" xfId="0" applyFont="1" applyBorder="1" applyAlignment="1">
      <alignment/>
    </xf>
    <xf numFmtId="0" fontId="0" fillId="0" borderId="16" xfId="0" applyBorder="1" applyAlignment="1">
      <alignment/>
    </xf>
    <xf numFmtId="3" fontId="0" fillId="0" borderId="0" xfId="0" applyNumberFormat="1" applyBorder="1" applyAlignment="1">
      <alignment horizontal="center"/>
    </xf>
    <xf numFmtId="3" fontId="5" fillId="0" borderId="0" xfId="0" applyNumberFormat="1" applyFont="1" applyAlignment="1">
      <alignment horizontal="center"/>
    </xf>
    <xf numFmtId="3" fontId="0" fillId="0" borderId="15" xfId="0" applyNumberFormat="1" applyBorder="1" applyAlignment="1">
      <alignment horizontal="center"/>
    </xf>
    <xf numFmtId="3" fontId="0" fillId="0" borderId="0" xfId="0" applyNumberFormat="1" applyAlignment="1">
      <alignment horizontal="center"/>
    </xf>
    <xf numFmtId="0" fontId="0" fillId="0" borderId="17" xfId="0" applyBorder="1" applyAlignment="1">
      <alignment/>
    </xf>
    <xf numFmtId="0" fontId="0" fillId="0" borderId="18" xfId="0" applyBorder="1" applyAlignment="1">
      <alignment/>
    </xf>
    <xf numFmtId="0" fontId="0" fillId="0" borderId="13" xfId="0" applyBorder="1" applyAlignment="1">
      <alignment wrapText="1"/>
    </xf>
    <xf numFmtId="0" fontId="22" fillId="0" borderId="0" xfId="0" applyFont="1" applyBorder="1" applyAlignment="1">
      <alignment/>
    </xf>
    <xf numFmtId="2" fontId="0" fillId="0" borderId="0" xfId="0" applyNumberFormat="1" applyBorder="1" applyAlignment="1">
      <alignment horizontal="center"/>
    </xf>
    <xf numFmtId="2" fontId="0" fillId="0" borderId="0" xfId="0" applyNumberFormat="1" applyAlignment="1">
      <alignment/>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2" fontId="0" fillId="0" borderId="15" xfId="0" applyNumberFormat="1" applyBorder="1" applyAlignment="1">
      <alignment horizontal="center"/>
    </xf>
    <xf numFmtId="0" fontId="0" fillId="0" borderId="0" xfId="0" applyFill="1" applyBorder="1" applyAlignment="1">
      <alignment/>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wrapText="1"/>
    </xf>
    <xf numFmtId="9" fontId="0" fillId="0" borderId="26" xfId="0" applyNumberFormat="1" applyBorder="1" applyAlignment="1">
      <alignment horizontal="center" vertical="center"/>
    </xf>
    <xf numFmtId="9" fontId="0" fillId="0" borderId="27" xfId="0" applyNumberFormat="1" applyBorder="1" applyAlignment="1">
      <alignment horizontal="center" vertical="center"/>
    </xf>
    <xf numFmtId="9" fontId="0" fillId="0" borderId="28" xfId="0" applyNumberFormat="1" applyBorder="1" applyAlignment="1">
      <alignment horizontal="center" vertical="center"/>
    </xf>
    <xf numFmtId="9" fontId="0" fillId="0" borderId="20" xfId="0" applyNumberFormat="1" applyBorder="1" applyAlignment="1">
      <alignment horizontal="center" vertical="center"/>
    </xf>
    <xf numFmtId="9" fontId="0" fillId="0" borderId="21" xfId="0" applyNumberFormat="1" applyBorder="1" applyAlignment="1">
      <alignment horizontal="center" vertical="center"/>
    </xf>
    <xf numFmtId="9" fontId="0" fillId="0" borderId="29" xfId="0" applyNumberFormat="1" applyBorder="1" applyAlignment="1">
      <alignment horizontal="center" vertical="center"/>
    </xf>
    <xf numFmtId="0" fontId="1" fillId="0" borderId="0" xfId="0" applyFont="1" applyBorder="1" applyAlignment="1">
      <alignment/>
    </xf>
    <xf numFmtId="2" fontId="0" fillId="0" borderId="9" xfId="0" applyNumberFormat="1" applyBorder="1" applyAlignment="1">
      <alignment/>
    </xf>
    <xf numFmtId="2" fontId="0" fillId="0" borderId="0" xfId="0" applyNumberFormat="1" applyBorder="1" applyAlignment="1">
      <alignment/>
    </xf>
    <xf numFmtId="2" fontId="0" fillId="0" borderId="13" xfId="0" applyNumberFormat="1" applyBorder="1" applyAlignment="1">
      <alignment horizontal="center"/>
    </xf>
    <xf numFmtId="3" fontId="0" fillId="0" borderId="0" xfId="0" applyNumberFormat="1" applyBorder="1" applyAlignment="1">
      <alignment horizontal="left"/>
    </xf>
    <xf numFmtId="0" fontId="23" fillId="0" borderId="0" xfId="0" applyFont="1" applyFill="1" applyBorder="1" applyAlignment="1">
      <alignment/>
    </xf>
    <xf numFmtId="2" fontId="0" fillId="0" borderId="13" xfId="0" applyNumberFormat="1" applyBorder="1" applyAlignment="1">
      <alignment horizontal="center" wrapText="1"/>
    </xf>
    <xf numFmtId="2" fontId="0" fillId="0" borderId="0" xfId="0" applyNumberFormat="1" applyBorder="1" applyAlignment="1" quotePrefix="1">
      <alignment horizontal="center"/>
    </xf>
    <xf numFmtId="0" fontId="0" fillId="0" borderId="0" xfId="0" applyFont="1" applyBorder="1" applyAlignment="1">
      <alignment/>
    </xf>
    <xf numFmtId="0" fontId="0" fillId="0" borderId="0" xfId="0" applyFont="1" applyFill="1" applyBorder="1" applyAlignment="1">
      <alignment/>
    </xf>
    <xf numFmtId="3" fontId="0" fillId="0" borderId="27" xfId="0" applyNumberFormat="1" applyBorder="1" applyAlignment="1">
      <alignment horizontal="center"/>
    </xf>
    <xf numFmtId="2" fontId="0" fillId="0" borderId="15" xfId="0" applyNumberFormat="1" applyBorder="1" applyAlignment="1" quotePrefix="1">
      <alignment horizontal="center"/>
    </xf>
    <xf numFmtId="0" fontId="0" fillId="0" borderId="27" xfId="0" applyBorder="1" applyAlignment="1">
      <alignment/>
    </xf>
    <xf numFmtId="0" fontId="0" fillId="0" borderId="27" xfId="0" applyFill="1" applyBorder="1" applyAlignment="1">
      <alignment/>
    </xf>
    <xf numFmtId="215" fontId="0" fillId="0" borderId="0" xfId="0" applyNumberFormat="1" applyBorder="1" applyAlignment="1">
      <alignment horizontal="center"/>
    </xf>
    <xf numFmtId="214" fontId="0" fillId="0" borderId="0" xfId="0" applyNumberFormat="1" applyBorder="1" applyAlignment="1">
      <alignment horizontal="center"/>
    </xf>
    <xf numFmtId="3" fontId="0" fillId="0" borderId="0" xfId="0" applyNumberFormat="1" applyBorder="1" applyAlignment="1">
      <alignment/>
    </xf>
    <xf numFmtId="3" fontId="0" fillId="0" borderId="15" xfId="0" applyNumberFormat="1" applyBorder="1" applyAlignment="1">
      <alignment/>
    </xf>
    <xf numFmtId="3" fontId="5" fillId="0" borderId="0" xfId="0" applyNumberFormat="1" applyFont="1" applyBorder="1" applyAlignment="1">
      <alignment horizontal="left"/>
    </xf>
    <xf numFmtId="3" fontId="5" fillId="0" borderId="0" xfId="0" applyNumberFormat="1" applyFont="1" applyBorder="1" applyAlignment="1">
      <alignment horizontal="center"/>
    </xf>
    <xf numFmtId="214" fontId="5" fillId="0" borderId="0" xfId="0" applyNumberFormat="1" applyFont="1" applyBorder="1" applyAlignment="1">
      <alignment horizontal="center"/>
    </xf>
    <xf numFmtId="215" fontId="5" fillId="0" borderId="0" xfId="0" applyNumberFormat="1" applyFont="1" applyBorder="1" applyAlignment="1">
      <alignment horizontal="center"/>
    </xf>
    <xf numFmtId="3" fontId="0" fillId="0" borderId="27" xfId="0" applyNumberFormat="1" applyFill="1" applyBorder="1" applyAlignment="1" quotePrefix="1">
      <alignment horizontal="center"/>
    </xf>
    <xf numFmtId="3" fontId="0" fillId="0" borderId="27" xfId="0" applyNumberFormat="1" applyBorder="1" applyAlignment="1" quotePrefix="1">
      <alignment horizontal="center"/>
    </xf>
    <xf numFmtId="214" fontId="0" fillId="0" borderId="27" xfId="0" applyNumberFormat="1" applyBorder="1" applyAlignment="1">
      <alignment horizontal="center"/>
    </xf>
    <xf numFmtId="215" fontId="0" fillId="0" borderId="27" xfId="0" applyNumberFormat="1" applyBorder="1" applyAlignment="1">
      <alignment horizontal="center"/>
    </xf>
    <xf numFmtId="9" fontId="0" fillId="0" borderId="30" xfId="0" applyNumberFormat="1" applyBorder="1" applyAlignment="1">
      <alignment horizontal="center" vertical="center"/>
    </xf>
    <xf numFmtId="9" fontId="0" fillId="0" borderId="31" xfId="0" applyNumberFormat="1" applyBorder="1" applyAlignment="1">
      <alignment horizontal="center" vertical="center"/>
    </xf>
    <xf numFmtId="9" fontId="0" fillId="0" borderId="32" xfId="0" applyNumberFormat="1" applyBorder="1" applyAlignment="1">
      <alignment horizontal="center" vertical="center"/>
    </xf>
    <xf numFmtId="9" fontId="0" fillId="0" borderId="33" xfId="0" applyNumberFormat="1" applyBorder="1" applyAlignment="1">
      <alignment horizontal="center" vertical="center"/>
    </xf>
    <xf numFmtId="9" fontId="0" fillId="0" borderId="19" xfId="0" applyNumberFormat="1" applyBorder="1" applyAlignment="1">
      <alignment horizontal="center" vertical="center"/>
    </xf>
    <xf numFmtId="9" fontId="0" fillId="0" borderId="34" xfId="0" applyNumberFormat="1" applyBorder="1" applyAlignment="1">
      <alignment horizontal="center" vertical="center"/>
    </xf>
    <xf numFmtId="9" fontId="0" fillId="0" borderId="35" xfId="0" applyNumberFormat="1" applyBorder="1" applyAlignment="1">
      <alignment horizontal="center" vertical="center"/>
    </xf>
    <xf numFmtId="9" fontId="0" fillId="0" borderId="36" xfId="0" applyNumberFormat="1" applyBorder="1" applyAlignment="1">
      <alignment horizontal="center" vertical="center"/>
    </xf>
    <xf numFmtId="9" fontId="0" fillId="0" borderId="37" xfId="0" applyNumberFormat="1" applyBorder="1" applyAlignment="1">
      <alignment horizontal="center" vertical="center"/>
    </xf>
    <xf numFmtId="9" fontId="0" fillId="0" borderId="38" xfId="0" applyNumberFormat="1" applyBorder="1" applyAlignment="1">
      <alignment horizontal="center" vertical="center"/>
    </xf>
    <xf numFmtId="9" fontId="0" fillId="0" borderId="39" xfId="0" applyNumberFormat="1" applyBorder="1" applyAlignment="1">
      <alignment horizontal="center" vertical="center"/>
    </xf>
    <xf numFmtId="9" fontId="0" fillId="0" borderId="25" xfId="0" applyNumberFormat="1" applyBorder="1" applyAlignment="1">
      <alignment horizontal="center" vertical="center"/>
    </xf>
    <xf numFmtId="9" fontId="0" fillId="0" borderId="40" xfId="0" applyNumberFormat="1" applyBorder="1" applyAlignment="1">
      <alignment horizontal="center" vertical="center"/>
    </xf>
    <xf numFmtId="9" fontId="0" fillId="0" borderId="41" xfId="0" applyNumberFormat="1" applyBorder="1" applyAlignment="1">
      <alignment horizontal="center" vertical="center"/>
    </xf>
    <xf numFmtId="9" fontId="0" fillId="0" borderId="27" xfId="63" applyBorder="1" applyAlignment="1">
      <alignment horizontal="center"/>
    </xf>
    <xf numFmtId="9" fontId="0" fillId="0" borderId="0" xfId="63" applyBorder="1" applyAlignment="1">
      <alignment horizontal="center"/>
    </xf>
    <xf numFmtId="9" fontId="0" fillId="0" borderId="15" xfId="63" applyBorder="1" applyAlignment="1">
      <alignment horizontal="center"/>
    </xf>
    <xf numFmtId="9" fontId="0" fillId="0" borderId="0" xfId="63" applyBorder="1" applyAlignment="1" quotePrefix="1">
      <alignment horizontal="center"/>
    </xf>
    <xf numFmtId="9" fontId="0" fillId="0" borderId="0" xfId="0" applyNumberFormat="1" applyAlignment="1">
      <alignment vertical="center"/>
    </xf>
    <xf numFmtId="0" fontId="0" fillId="0" borderId="0" xfId="0" applyBorder="1" applyAlignment="1">
      <alignment horizontal="center" wrapText="1"/>
    </xf>
    <xf numFmtId="0" fontId="0" fillId="0" borderId="13" xfId="0" applyBorder="1" applyAlignment="1">
      <alignment horizontal="center" wrapText="1"/>
    </xf>
    <xf numFmtId="2" fontId="0" fillId="0" borderId="15" xfId="0" applyNumberFormat="1" applyBorder="1" applyAlignment="1">
      <alignment horizontal="center" wrapText="1"/>
    </xf>
    <xf numFmtId="0" fontId="0" fillId="0" borderId="27" xfId="0" applyBorder="1" applyAlignment="1">
      <alignment/>
    </xf>
    <xf numFmtId="0" fontId="0" fillId="0" borderId="15" xfId="0" applyBorder="1" applyAlignment="1">
      <alignment horizontal="center" wrapText="1"/>
    </xf>
    <xf numFmtId="0" fontId="0" fillId="0" borderId="8"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8"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13" xfId="0" applyBorder="1" applyAlignment="1">
      <alignment wrapText="1"/>
    </xf>
    <xf numFmtId="0" fontId="1" fillId="0" borderId="0" xfId="0" applyFont="1" applyBorder="1" applyAlignment="1">
      <alignment wrapTex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B1:Y42"/>
  <sheetViews>
    <sheetView tabSelected="1" zoomScale="75" zoomScaleNormal="75" workbookViewId="0" topLeftCell="A1">
      <selection activeCell="E7" sqref="E7:R7"/>
    </sheetView>
  </sheetViews>
  <sheetFormatPr defaultColWidth="9.140625" defaultRowHeight="12.75"/>
  <cols>
    <col min="2" max="2" width="2.57421875" style="0" customWidth="1"/>
    <col min="3" max="3" width="2.421875" style="0" customWidth="1"/>
    <col min="4" max="4" width="18.28125" style="0" customWidth="1"/>
    <col min="5" max="5" width="5.57421875" style="0" customWidth="1"/>
    <col min="6" max="6" width="10.00390625" style="0" customWidth="1"/>
    <col min="7" max="7" width="8.7109375" style="0" customWidth="1"/>
    <col min="8" max="9" width="7.00390625" style="27" customWidth="1"/>
    <col min="10" max="10" width="9.7109375" style="27" customWidth="1"/>
    <col min="11" max="11" width="7.00390625" style="27" customWidth="1"/>
    <col min="12" max="12" width="8.28125" style="27" customWidth="1"/>
    <col min="13" max="13" width="8.140625" style="27" customWidth="1"/>
    <col min="14" max="14" width="9.7109375" style="27" customWidth="1"/>
    <col min="15" max="15" width="1.8515625" style="0" customWidth="1"/>
    <col min="16" max="16" width="10.00390625" style="0" customWidth="1"/>
    <col min="17" max="17" width="1.7109375" style="0" customWidth="1"/>
    <col min="18" max="18" width="9.57421875" style="0" customWidth="1"/>
    <col min="19" max="19" width="1.57421875" style="0" customWidth="1"/>
    <col min="20" max="20" width="9.421875" style="0" customWidth="1"/>
    <col min="21" max="21" width="1.7109375" style="0" customWidth="1"/>
    <col min="22" max="22" width="9.421875" style="0" customWidth="1"/>
    <col min="23" max="23" width="1.1484375" style="0" customWidth="1"/>
    <col min="24" max="24" width="8.8515625" style="0" customWidth="1"/>
    <col min="25" max="25" width="1.8515625" style="0" customWidth="1"/>
    <col min="26" max="26" width="2.57421875" style="0" customWidth="1"/>
  </cols>
  <sheetData>
    <row r="1" spans="6:24" ht="13.5" thickBot="1">
      <c r="F1" s="27"/>
      <c r="G1" s="27"/>
      <c r="O1" s="27"/>
      <c r="P1" s="27"/>
      <c r="Q1" s="27"/>
      <c r="R1" s="27"/>
      <c r="S1" s="27"/>
      <c r="T1" s="27"/>
      <c r="U1" s="27"/>
      <c r="V1" s="27"/>
      <c r="W1" s="27"/>
      <c r="X1" s="27"/>
    </row>
    <row r="2" spans="2:25" ht="4.5" customHeight="1">
      <c r="B2" s="1"/>
      <c r="C2" s="2"/>
      <c r="D2" s="2"/>
      <c r="E2" s="2"/>
      <c r="F2" s="2"/>
      <c r="G2" s="2"/>
      <c r="H2" s="47"/>
      <c r="I2" s="47"/>
      <c r="J2" s="47"/>
      <c r="K2" s="47"/>
      <c r="L2" s="47"/>
      <c r="M2" s="47"/>
      <c r="N2" s="47"/>
      <c r="O2" s="2"/>
      <c r="P2" s="2"/>
      <c r="Q2" s="2"/>
      <c r="R2" s="2"/>
      <c r="S2" s="2"/>
      <c r="T2" s="2"/>
      <c r="U2" s="2"/>
      <c r="V2" s="2"/>
      <c r="W2" s="2"/>
      <c r="X2" s="2"/>
      <c r="Y2" s="3"/>
    </row>
    <row r="3" spans="2:25" ht="18.75">
      <c r="B3" s="4"/>
      <c r="C3" s="25" t="s">
        <v>61</v>
      </c>
      <c r="D3" s="5"/>
      <c r="E3" s="5"/>
      <c r="F3" s="5"/>
      <c r="G3" s="5"/>
      <c r="H3" s="48"/>
      <c r="I3" s="48"/>
      <c r="J3" s="48"/>
      <c r="K3" s="48"/>
      <c r="L3" s="48"/>
      <c r="M3" s="48"/>
      <c r="N3" s="48"/>
      <c r="O3" s="5"/>
      <c r="P3" s="5"/>
      <c r="Q3" s="5"/>
      <c r="R3" s="5"/>
      <c r="S3" s="5"/>
      <c r="T3" s="5"/>
      <c r="U3" s="5"/>
      <c r="V3" s="5"/>
      <c r="W3" s="5"/>
      <c r="X3" s="5"/>
      <c r="Y3" s="6"/>
    </row>
    <row r="4" spans="2:25" ht="12.75">
      <c r="B4" s="4"/>
      <c r="C4" s="5"/>
      <c r="D4" s="16" t="s">
        <v>112</v>
      </c>
      <c r="E4" s="16"/>
      <c r="F4" s="5"/>
      <c r="G4" s="5"/>
      <c r="H4" s="48"/>
      <c r="I4" s="48"/>
      <c r="J4" s="48"/>
      <c r="K4" s="48"/>
      <c r="L4" s="48"/>
      <c r="M4" s="48"/>
      <c r="N4" s="48"/>
      <c r="O4" s="5"/>
      <c r="P4" s="5"/>
      <c r="Q4" s="5"/>
      <c r="R4" s="5"/>
      <c r="S4" s="5"/>
      <c r="T4" s="5"/>
      <c r="U4" s="5"/>
      <c r="V4" s="5"/>
      <c r="W4" s="5"/>
      <c r="X4" s="5"/>
      <c r="Y4" s="6"/>
    </row>
    <row r="5" spans="2:25" ht="6.75" customHeight="1">
      <c r="B5" s="4"/>
      <c r="C5" s="5"/>
      <c r="D5" s="5"/>
      <c r="E5" s="5"/>
      <c r="F5" s="5"/>
      <c r="G5" s="5"/>
      <c r="H5" s="48"/>
      <c r="I5" s="48"/>
      <c r="J5" s="48"/>
      <c r="K5" s="48"/>
      <c r="L5" s="48"/>
      <c r="M5" s="48"/>
      <c r="N5" s="48"/>
      <c r="O5" s="5"/>
      <c r="P5" s="5"/>
      <c r="Q5" s="5"/>
      <c r="R5" s="5"/>
      <c r="S5" s="5"/>
      <c r="T5" s="5"/>
      <c r="U5" s="5"/>
      <c r="V5" s="5"/>
      <c r="W5" s="5"/>
      <c r="X5" s="5"/>
      <c r="Y5" s="6"/>
    </row>
    <row r="6" spans="2:25" ht="15" customHeight="1">
      <c r="B6" s="4"/>
      <c r="D6" s="58" t="s">
        <v>135</v>
      </c>
      <c r="E6" s="94"/>
      <c r="F6" s="94"/>
      <c r="G6" s="94"/>
      <c r="H6" s="94"/>
      <c r="I6" s="94"/>
      <c r="J6" s="94"/>
      <c r="K6" s="94"/>
      <c r="L6" s="94"/>
      <c r="M6" s="94"/>
      <c r="N6" s="94"/>
      <c r="O6" s="94"/>
      <c r="P6" s="94"/>
      <c r="Q6" s="94"/>
      <c r="R6" s="94"/>
      <c r="S6" s="5"/>
      <c r="T6" s="5"/>
      <c r="U6" s="5"/>
      <c r="V6" s="5"/>
      <c r="W6" s="5"/>
      <c r="X6" s="5"/>
      <c r="Y6" s="6"/>
    </row>
    <row r="7" spans="2:25" ht="15" customHeight="1">
      <c r="B7" s="4"/>
      <c r="D7" s="58" t="s">
        <v>116</v>
      </c>
      <c r="E7" s="94"/>
      <c r="F7" s="94"/>
      <c r="G7" s="94"/>
      <c r="H7" s="94"/>
      <c r="I7" s="94"/>
      <c r="J7" s="94"/>
      <c r="K7" s="94"/>
      <c r="L7" s="94"/>
      <c r="M7" s="94"/>
      <c r="N7" s="94"/>
      <c r="O7" s="94"/>
      <c r="P7" s="94"/>
      <c r="Q7" s="94"/>
      <c r="R7" s="94"/>
      <c r="S7" s="5"/>
      <c r="T7" s="5"/>
      <c r="U7" s="5"/>
      <c r="V7" s="5"/>
      <c r="W7" s="5"/>
      <c r="X7" s="5"/>
      <c r="Y7" s="6"/>
    </row>
    <row r="8" spans="2:25" ht="15" customHeight="1">
      <c r="B8" s="4"/>
      <c r="D8" s="59" t="s">
        <v>117</v>
      </c>
      <c r="E8" s="94"/>
      <c r="F8" s="94"/>
      <c r="G8" s="94"/>
      <c r="H8" s="94"/>
      <c r="I8" s="94"/>
      <c r="J8" s="94"/>
      <c r="K8" s="94"/>
      <c r="L8" s="94"/>
      <c r="M8" s="94"/>
      <c r="N8" s="94"/>
      <c r="O8" s="94"/>
      <c r="P8" s="94"/>
      <c r="Q8" s="94"/>
      <c r="R8" s="94"/>
      <c r="S8" s="5"/>
      <c r="T8" s="5"/>
      <c r="U8" s="5"/>
      <c r="V8" s="5"/>
      <c r="W8" s="5"/>
      <c r="X8" s="5"/>
      <c r="Y8" s="6"/>
    </row>
    <row r="9" spans="2:25" ht="17.25" customHeight="1">
      <c r="B9" s="4"/>
      <c r="C9" s="5"/>
      <c r="D9" s="5"/>
      <c r="E9" s="12"/>
      <c r="F9" s="91" t="s">
        <v>129</v>
      </c>
      <c r="G9" s="14"/>
      <c r="H9" s="93" t="s">
        <v>86</v>
      </c>
      <c r="I9" s="93"/>
      <c r="J9" s="93"/>
      <c r="K9" s="93"/>
      <c r="L9" s="93"/>
      <c r="M9" s="93"/>
      <c r="N9" s="93"/>
      <c r="O9" s="14"/>
      <c r="P9" s="14"/>
      <c r="Q9" s="14"/>
      <c r="R9" s="14"/>
      <c r="S9" s="14"/>
      <c r="T9" s="14"/>
      <c r="U9" s="14"/>
      <c r="V9" s="14"/>
      <c r="W9" s="14"/>
      <c r="X9" s="14"/>
      <c r="Y9" s="6"/>
    </row>
    <row r="10" spans="2:25" ht="39" customHeight="1" thickBot="1">
      <c r="B10" s="17"/>
      <c r="C10" s="7" t="s">
        <v>28</v>
      </c>
      <c r="D10" s="7"/>
      <c r="E10" s="8"/>
      <c r="F10" s="92"/>
      <c r="G10" s="24"/>
      <c r="H10" s="52" t="s">
        <v>130</v>
      </c>
      <c r="I10" s="52" t="s">
        <v>75</v>
      </c>
      <c r="J10" s="52" t="s">
        <v>131</v>
      </c>
      <c r="K10" s="52" t="s">
        <v>132</v>
      </c>
      <c r="L10" s="52" t="s">
        <v>120</v>
      </c>
      <c r="M10" s="52" t="s">
        <v>133</v>
      </c>
      <c r="N10" s="52" t="s">
        <v>119</v>
      </c>
      <c r="O10" s="11"/>
      <c r="P10" s="11" t="s">
        <v>113</v>
      </c>
      <c r="Q10" s="11"/>
      <c r="R10" s="11" t="s">
        <v>87</v>
      </c>
      <c r="S10" s="11"/>
      <c r="T10" s="11" t="s">
        <v>114</v>
      </c>
      <c r="U10" s="11"/>
      <c r="V10" s="11" t="s">
        <v>88</v>
      </c>
      <c r="W10" s="11"/>
      <c r="X10" s="11" t="s">
        <v>115</v>
      </c>
      <c r="Y10" s="9"/>
    </row>
    <row r="11" spans="2:25" ht="4.5" customHeight="1">
      <c r="B11" s="4"/>
      <c r="C11" s="5"/>
      <c r="D11" s="5"/>
      <c r="E11" s="12"/>
      <c r="F11" s="12"/>
      <c r="G11" s="12"/>
      <c r="H11" s="26"/>
      <c r="I11" s="26"/>
      <c r="J11" s="26"/>
      <c r="K11" s="26"/>
      <c r="L11" s="26"/>
      <c r="M11" s="26"/>
      <c r="N11" s="26"/>
      <c r="O11" s="12"/>
      <c r="P11" s="12"/>
      <c r="Q11" s="12"/>
      <c r="R11" s="12"/>
      <c r="S11" s="12"/>
      <c r="T11" s="12"/>
      <c r="U11" s="12"/>
      <c r="V11" s="12"/>
      <c r="W11" s="12"/>
      <c r="X11" s="12"/>
      <c r="Y11" s="6"/>
    </row>
    <row r="12" spans="2:25" ht="14.25" customHeight="1">
      <c r="B12" s="4"/>
      <c r="C12" s="46" t="s">
        <v>127</v>
      </c>
      <c r="D12" s="5"/>
      <c r="E12" s="12"/>
      <c r="F12" s="12"/>
      <c r="G12" s="12"/>
      <c r="H12" s="26"/>
      <c r="I12" s="26"/>
      <c r="J12" s="26"/>
      <c r="K12" s="26"/>
      <c r="L12" s="26"/>
      <c r="M12" s="26"/>
      <c r="N12" s="26"/>
      <c r="O12" s="12"/>
      <c r="P12" s="12"/>
      <c r="Q12" s="12"/>
      <c r="R12" s="12"/>
      <c r="S12" s="12"/>
      <c r="T12" s="12"/>
      <c r="U12" s="12"/>
      <c r="V12" s="12"/>
      <c r="W12" s="12"/>
      <c r="X12" s="12"/>
      <c r="Y12" s="6"/>
    </row>
    <row r="13" spans="2:25" ht="14.25" customHeight="1">
      <c r="B13" s="4"/>
      <c r="C13" s="5"/>
      <c r="D13" s="54" t="s">
        <v>121</v>
      </c>
      <c r="E13" s="12"/>
      <c r="F13" s="56">
        <v>0</v>
      </c>
      <c r="G13" s="62" t="s">
        <v>111</v>
      </c>
      <c r="H13" s="86">
        <v>0</v>
      </c>
      <c r="I13" s="86">
        <v>0</v>
      </c>
      <c r="J13" s="86">
        <v>0</v>
      </c>
      <c r="K13" s="86">
        <v>0</v>
      </c>
      <c r="L13" s="86">
        <v>0</v>
      </c>
      <c r="M13" s="86">
        <v>0</v>
      </c>
      <c r="N13" s="87">
        <f>1-((1-H13)*(1-I13)*(1-J13)*(1-K13)*(1-L13)*(1-M13))</f>
        <v>0</v>
      </c>
      <c r="O13" s="18"/>
      <c r="P13" s="18">
        <f>ROUND(+F13*(1-N13),0)</f>
        <v>0</v>
      </c>
      <c r="Q13" s="18"/>
      <c r="R13" s="18"/>
      <c r="S13" s="18"/>
      <c r="T13" s="18"/>
      <c r="U13" s="18"/>
      <c r="V13" s="18"/>
      <c r="W13" s="18"/>
      <c r="X13" s="18"/>
      <c r="Y13" s="6"/>
    </row>
    <row r="14" spans="2:25" ht="14.25" customHeight="1">
      <c r="B14" s="4"/>
      <c r="C14" s="5"/>
      <c r="D14" s="55" t="s">
        <v>122</v>
      </c>
      <c r="E14" s="12"/>
      <c r="F14" s="56">
        <v>0</v>
      </c>
      <c r="G14" s="62" t="s">
        <v>111</v>
      </c>
      <c r="H14" s="86">
        <v>0</v>
      </c>
      <c r="I14" s="86">
        <v>0</v>
      </c>
      <c r="J14" s="86">
        <v>0</v>
      </c>
      <c r="K14" s="86">
        <v>0</v>
      </c>
      <c r="L14" s="86">
        <v>0</v>
      </c>
      <c r="M14" s="86">
        <v>0</v>
      </c>
      <c r="N14" s="87">
        <f>1-(1-H14)*(1-I14)*(1-J14)*(1-K14)*(1-L14)*(1-M14)</f>
        <v>0</v>
      </c>
      <c r="O14" s="18"/>
      <c r="P14" s="18">
        <f>ROUND(+F14*(1-N14),0)</f>
        <v>0</v>
      </c>
      <c r="Q14" s="18"/>
      <c r="R14" s="18"/>
      <c r="S14" s="18"/>
      <c r="T14" s="18"/>
      <c r="U14" s="18"/>
      <c r="V14" s="18"/>
      <c r="W14" s="18"/>
      <c r="X14" s="18"/>
      <c r="Y14" s="6"/>
    </row>
    <row r="15" spans="2:25" ht="14.25" customHeight="1">
      <c r="B15" s="4"/>
      <c r="C15" s="5"/>
      <c r="D15" s="54" t="s">
        <v>118</v>
      </c>
      <c r="E15" s="12"/>
      <c r="F15" s="68">
        <v>0</v>
      </c>
      <c r="G15" s="62" t="s">
        <v>78</v>
      </c>
      <c r="H15" s="86">
        <v>0</v>
      </c>
      <c r="I15" s="86">
        <v>0</v>
      </c>
      <c r="J15" s="86">
        <v>0</v>
      </c>
      <c r="K15" s="86">
        <v>0</v>
      </c>
      <c r="L15" s="86">
        <v>0</v>
      </c>
      <c r="M15" s="86">
        <v>0</v>
      </c>
      <c r="N15" s="87">
        <f>1-(1-H15)*(1-I15)*(1-J15)*(1-K15)*(1-L15)*(1-M15)</f>
        <v>0</v>
      </c>
      <c r="O15" s="18"/>
      <c r="P15" s="18">
        <f>ROUND(+F15*(1-N15),0)</f>
        <v>0</v>
      </c>
      <c r="Q15" s="18"/>
      <c r="R15" s="18"/>
      <c r="S15" s="18"/>
      <c r="T15" s="18"/>
      <c r="U15" s="18"/>
      <c r="V15" s="18"/>
      <c r="W15" s="18"/>
      <c r="X15" s="18"/>
      <c r="Y15" s="6"/>
    </row>
    <row r="16" spans="2:25" ht="14.25" customHeight="1">
      <c r="B16" s="4"/>
      <c r="C16" s="5"/>
      <c r="D16" s="50" t="s">
        <v>89</v>
      </c>
      <c r="E16" s="12"/>
      <c r="F16" s="18"/>
      <c r="G16" s="62"/>
      <c r="H16" s="87"/>
      <c r="I16" s="87"/>
      <c r="J16" s="87"/>
      <c r="K16" s="87"/>
      <c r="L16" s="87"/>
      <c r="M16" s="87"/>
      <c r="N16" s="87"/>
      <c r="O16" s="18"/>
      <c r="P16" s="21">
        <f>SUM(P13:P15)</f>
        <v>0</v>
      </c>
      <c r="Q16" s="18"/>
      <c r="R16" s="70">
        <v>0</v>
      </c>
      <c r="S16" s="18"/>
      <c r="T16" s="18">
        <f>+P16*R16</f>
        <v>0</v>
      </c>
      <c r="U16" s="18"/>
      <c r="V16" s="71">
        <v>0</v>
      </c>
      <c r="W16" s="18"/>
      <c r="X16" s="18">
        <f>ROUND(+P16*V16,-3)</f>
        <v>0</v>
      </c>
      <c r="Y16" s="6"/>
    </row>
    <row r="17" spans="2:25" ht="14.25" customHeight="1">
      <c r="B17" s="4"/>
      <c r="C17" s="5"/>
      <c r="D17" s="64" t="s">
        <v>56</v>
      </c>
      <c r="E17" s="12"/>
      <c r="F17" s="18"/>
      <c r="G17" s="62"/>
      <c r="H17" s="87"/>
      <c r="I17" s="87"/>
      <c r="J17" s="87"/>
      <c r="K17" s="87"/>
      <c r="L17" s="87"/>
      <c r="M17" s="87"/>
      <c r="N17" s="87"/>
      <c r="O17" s="18"/>
      <c r="P17" s="19">
        <f>+P16*1.25</f>
        <v>0</v>
      </c>
      <c r="Q17" s="65"/>
      <c r="R17" s="66"/>
      <c r="S17" s="65"/>
      <c r="T17" s="19">
        <f>+T16*1.25</f>
        <v>0</v>
      </c>
      <c r="U17" s="65"/>
      <c r="V17" s="67"/>
      <c r="W17" s="65"/>
      <c r="X17" s="19">
        <f>+X16*1.25</f>
        <v>0</v>
      </c>
      <c r="Y17" s="6"/>
    </row>
    <row r="18" spans="2:25" ht="14.25" customHeight="1">
      <c r="B18" s="4"/>
      <c r="C18" s="5"/>
      <c r="D18" s="64" t="s">
        <v>57</v>
      </c>
      <c r="E18" s="12"/>
      <c r="F18" s="18"/>
      <c r="G18" s="62"/>
      <c r="H18" s="87"/>
      <c r="I18" s="87"/>
      <c r="J18" s="87"/>
      <c r="K18" s="87"/>
      <c r="L18" s="87"/>
      <c r="M18" s="87"/>
      <c r="N18" s="87"/>
      <c r="O18" s="18"/>
      <c r="P18" s="19">
        <f>+P16*0.75</f>
        <v>0</v>
      </c>
      <c r="Q18" s="65"/>
      <c r="R18" s="66"/>
      <c r="S18" s="65"/>
      <c r="T18" s="19">
        <f>+T16*0.75</f>
        <v>0</v>
      </c>
      <c r="U18" s="65"/>
      <c r="V18" s="67"/>
      <c r="W18" s="65"/>
      <c r="X18" s="19">
        <f>+X16*0.75</f>
        <v>0</v>
      </c>
      <c r="Y18" s="6"/>
    </row>
    <row r="19" spans="2:25" ht="14.25" customHeight="1">
      <c r="B19" s="4"/>
      <c r="C19" s="5"/>
      <c r="D19" s="50"/>
      <c r="E19" s="12"/>
      <c r="F19" s="18"/>
      <c r="G19" s="62"/>
      <c r="H19" s="87"/>
      <c r="I19" s="87"/>
      <c r="J19" s="87"/>
      <c r="K19" s="87"/>
      <c r="L19" s="87"/>
      <c r="M19" s="87"/>
      <c r="N19" s="87"/>
      <c r="O19" s="18"/>
      <c r="P19" s="21"/>
      <c r="Q19" s="18"/>
      <c r="R19" s="61"/>
      <c r="S19" s="18"/>
      <c r="T19" s="18"/>
      <c r="U19" s="18"/>
      <c r="V19" s="60"/>
      <c r="W19" s="18"/>
      <c r="X19" s="18"/>
      <c r="Y19" s="6"/>
    </row>
    <row r="20" spans="2:25" ht="4.5" customHeight="1">
      <c r="B20" s="22"/>
      <c r="C20" s="13"/>
      <c r="D20" s="13"/>
      <c r="E20" s="13"/>
      <c r="F20" s="20"/>
      <c r="G20" s="63"/>
      <c r="H20" s="88"/>
      <c r="I20" s="88"/>
      <c r="J20" s="88"/>
      <c r="K20" s="88"/>
      <c r="L20" s="88"/>
      <c r="M20" s="88"/>
      <c r="N20" s="88"/>
      <c r="O20" s="20"/>
      <c r="P20" s="20"/>
      <c r="Q20" s="20"/>
      <c r="R20" s="20"/>
      <c r="S20" s="20"/>
      <c r="T20" s="20"/>
      <c r="U20" s="20"/>
      <c r="V20" s="20"/>
      <c r="W20" s="20"/>
      <c r="X20" s="20"/>
      <c r="Y20" s="23"/>
    </row>
    <row r="21" spans="2:25" ht="4.5" customHeight="1">
      <c r="B21" s="4"/>
      <c r="C21" s="5"/>
      <c r="D21" s="5"/>
      <c r="E21" s="5"/>
      <c r="F21" s="18"/>
      <c r="G21" s="62"/>
      <c r="H21" s="87"/>
      <c r="I21" s="87"/>
      <c r="J21" s="87"/>
      <c r="K21" s="87"/>
      <c r="L21" s="87"/>
      <c r="M21" s="87"/>
      <c r="N21" s="87"/>
      <c r="O21" s="18"/>
      <c r="P21" s="18"/>
      <c r="Q21" s="18"/>
      <c r="R21" s="18"/>
      <c r="S21" s="18"/>
      <c r="T21" s="18"/>
      <c r="U21" s="18"/>
      <c r="V21" s="18"/>
      <c r="W21" s="18"/>
      <c r="X21" s="18"/>
      <c r="Y21" s="6"/>
    </row>
    <row r="22" spans="2:25" ht="14.25" customHeight="1">
      <c r="B22" s="4"/>
      <c r="C22" s="46" t="s">
        <v>128</v>
      </c>
      <c r="D22" s="5"/>
      <c r="E22" s="5"/>
      <c r="F22" s="18"/>
      <c r="G22" s="62"/>
      <c r="H22" s="87"/>
      <c r="I22" s="87"/>
      <c r="J22" s="87"/>
      <c r="K22" s="87"/>
      <c r="L22" s="87"/>
      <c r="M22" s="87"/>
      <c r="N22" s="87"/>
      <c r="O22" s="18"/>
      <c r="P22" s="18"/>
      <c r="Q22" s="18"/>
      <c r="R22" s="18"/>
      <c r="S22" s="18"/>
      <c r="T22" s="18"/>
      <c r="U22" s="18"/>
      <c r="V22" s="18"/>
      <c r="W22" s="18"/>
      <c r="X22" s="18"/>
      <c r="Y22" s="6"/>
    </row>
    <row r="23" spans="2:25" ht="14.25" customHeight="1">
      <c r="B23" s="4"/>
      <c r="C23" s="5"/>
      <c r="D23" s="54" t="s">
        <v>124</v>
      </c>
      <c r="E23" s="5"/>
      <c r="F23" s="56">
        <v>0</v>
      </c>
      <c r="G23" s="10" t="s">
        <v>82</v>
      </c>
      <c r="H23" s="89" t="s">
        <v>136</v>
      </c>
      <c r="I23" s="86">
        <v>0</v>
      </c>
      <c r="J23" s="86">
        <v>0</v>
      </c>
      <c r="K23" s="86">
        <v>0</v>
      </c>
      <c r="L23" s="86">
        <v>0</v>
      </c>
      <c r="M23" s="86">
        <v>0</v>
      </c>
      <c r="N23" s="87">
        <f>1-(1-I23)*(1-J23)*(1-K23)*(1-L23)*(1-M23)</f>
        <v>0</v>
      </c>
      <c r="O23" s="18"/>
      <c r="P23" s="18">
        <f>ROUND(+F23*(1-N23),0)</f>
        <v>0</v>
      </c>
      <c r="Q23" s="18"/>
      <c r="R23" s="18"/>
      <c r="S23" s="18"/>
      <c r="T23" s="18"/>
      <c r="U23" s="18"/>
      <c r="V23" s="18"/>
      <c r="W23" s="18"/>
      <c r="X23" s="18"/>
      <c r="Y23" s="6"/>
    </row>
    <row r="24" spans="2:25" ht="14.25" customHeight="1">
      <c r="B24" s="4"/>
      <c r="C24" s="5"/>
      <c r="D24" s="55" t="s">
        <v>125</v>
      </c>
      <c r="E24" s="5"/>
      <c r="F24" s="56">
        <v>0</v>
      </c>
      <c r="G24" s="10" t="s">
        <v>82</v>
      </c>
      <c r="H24" s="89" t="s">
        <v>136</v>
      </c>
      <c r="I24" s="86">
        <v>0</v>
      </c>
      <c r="J24" s="86">
        <v>0</v>
      </c>
      <c r="K24" s="86">
        <v>0</v>
      </c>
      <c r="L24" s="86">
        <v>0</v>
      </c>
      <c r="M24" s="86">
        <v>0</v>
      </c>
      <c r="N24" s="87">
        <f>1-(1-I24)*(1-J24)*(1-K24)*(1-L24)*(1-M24)</f>
        <v>0</v>
      </c>
      <c r="O24" s="18"/>
      <c r="P24" s="18">
        <f>ROUND(+F24*(1-N24),0)</f>
        <v>0</v>
      </c>
      <c r="Q24" s="18"/>
      <c r="R24" s="18"/>
      <c r="S24" s="18"/>
      <c r="T24" s="18"/>
      <c r="U24" s="18"/>
      <c r="V24" s="18"/>
      <c r="W24" s="18"/>
      <c r="X24" s="18"/>
      <c r="Y24" s="6"/>
    </row>
    <row r="25" spans="2:25" ht="14.25" customHeight="1">
      <c r="B25" s="4"/>
      <c r="C25" s="5"/>
      <c r="D25" s="54" t="s">
        <v>123</v>
      </c>
      <c r="E25" s="5"/>
      <c r="F25" s="69">
        <v>0</v>
      </c>
      <c r="G25" s="10" t="s">
        <v>83</v>
      </c>
      <c r="H25" s="89" t="s">
        <v>136</v>
      </c>
      <c r="I25" s="86">
        <v>0</v>
      </c>
      <c r="J25" s="86">
        <v>0</v>
      </c>
      <c r="K25" s="86">
        <v>0</v>
      </c>
      <c r="L25" s="86">
        <v>0</v>
      </c>
      <c r="M25" s="86">
        <v>0</v>
      </c>
      <c r="N25" s="87">
        <f>1-(1-I25)*(1-J25)*(1-K25)*(1-L25)*(1-M25)</f>
        <v>0</v>
      </c>
      <c r="O25" s="18"/>
      <c r="P25" s="18">
        <f>ROUND(+F25*(1-N25),0)</f>
        <v>0</v>
      </c>
      <c r="Q25" s="18"/>
      <c r="R25" s="18"/>
      <c r="S25" s="18"/>
      <c r="T25" s="18"/>
      <c r="U25" s="18"/>
      <c r="V25" s="18"/>
      <c r="W25" s="18"/>
      <c r="X25" s="18"/>
      <c r="Y25" s="6"/>
    </row>
    <row r="26" spans="2:25" ht="14.25" customHeight="1">
      <c r="B26" s="4"/>
      <c r="C26" s="5"/>
      <c r="D26" s="50" t="s">
        <v>89</v>
      </c>
      <c r="E26" s="12"/>
      <c r="F26" s="18"/>
      <c r="G26" s="18"/>
      <c r="H26" s="26"/>
      <c r="I26" s="26"/>
      <c r="J26" s="26"/>
      <c r="K26" s="26"/>
      <c r="L26" s="26"/>
      <c r="M26" s="26"/>
      <c r="N26" s="26"/>
      <c r="O26" s="18"/>
      <c r="P26" s="21">
        <f>SUM(P23:P25)</f>
        <v>0</v>
      </c>
      <c r="Q26" s="18"/>
      <c r="R26" s="70">
        <v>0</v>
      </c>
      <c r="S26" s="18"/>
      <c r="T26" s="18">
        <f>+P26*R26</f>
        <v>0</v>
      </c>
      <c r="U26" s="18"/>
      <c r="V26" s="71">
        <v>0</v>
      </c>
      <c r="W26" s="18"/>
      <c r="X26" s="18">
        <f>ROUND(+P26*V26,-3)</f>
        <v>0</v>
      </c>
      <c r="Y26" s="6"/>
    </row>
    <row r="27" spans="2:25" ht="14.25" customHeight="1">
      <c r="B27" s="4"/>
      <c r="C27" s="5"/>
      <c r="D27" s="64" t="s">
        <v>56</v>
      </c>
      <c r="E27" s="12"/>
      <c r="F27" s="18"/>
      <c r="G27" s="18"/>
      <c r="H27" s="26"/>
      <c r="I27" s="26"/>
      <c r="J27" s="26"/>
      <c r="K27" s="26"/>
      <c r="L27" s="26"/>
      <c r="M27" s="26"/>
      <c r="N27" s="26"/>
      <c r="O27" s="18"/>
      <c r="P27" s="19">
        <f>+P26*1.5</f>
        <v>0</v>
      </c>
      <c r="Q27" s="65"/>
      <c r="R27" s="66"/>
      <c r="S27" s="65"/>
      <c r="T27" s="19">
        <f>+T26*1.5</f>
        <v>0</v>
      </c>
      <c r="U27" s="65"/>
      <c r="V27" s="67"/>
      <c r="W27" s="65"/>
      <c r="X27" s="19">
        <f>+X26*1.5</f>
        <v>0</v>
      </c>
      <c r="Y27" s="6"/>
    </row>
    <row r="28" spans="2:25" ht="14.25" customHeight="1">
      <c r="B28" s="4"/>
      <c r="C28" s="5"/>
      <c r="D28" s="64" t="s">
        <v>57</v>
      </c>
      <c r="E28" s="12"/>
      <c r="F28" s="18"/>
      <c r="G28" s="18"/>
      <c r="H28" s="26"/>
      <c r="I28" s="26"/>
      <c r="J28" s="26"/>
      <c r="K28" s="26"/>
      <c r="L28" s="26"/>
      <c r="M28" s="26"/>
      <c r="N28" s="26"/>
      <c r="O28" s="18"/>
      <c r="P28" s="19">
        <f>+P26*0.5</f>
        <v>0</v>
      </c>
      <c r="Q28" s="65"/>
      <c r="R28" s="66"/>
      <c r="S28" s="65"/>
      <c r="T28" s="19">
        <f>+T26*0.5</f>
        <v>0</v>
      </c>
      <c r="U28" s="65"/>
      <c r="V28" s="67"/>
      <c r="W28" s="65"/>
      <c r="X28" s="19">
        <f>+X26*0.5</f>
        <v>0</v>
      </c>
      <c r="Y28" s="6"/>
    </row>
    <row r="29" spans="2:25" ht="4.5" customHeight="1">
      <c r="B29" s="22"/>
      <c r="C29" s="13"/>
      <c r="D29" s="13"/>
      <c r="E29" s="13"/>
      <c r="F29" s="20"/>
      <c r="G29" s="20"/>
      <c r="H29" s="31"/>
      <c r="I29" s="31"/>
      <c r="J29" s="31"/>
      <c r="K29" s="31"/>
      <c r="L29" s="31"/>
      <c r="M29" s="31"/>
      <c r="N29" s="31"/>
      <c r="O29" s="20"/>
      <c r="P29" s="20"/>
      <c r="Q29" s="20"/>
      <c r="R29" s="20"/>
      <c r="S29" s="20"/>
      <c r="T29" s="20"/>
      <c r="U29" s="20"/>
      <c r="V29" s="20"/>
      <c r="W29" s="20"/>
      <c r="X29" s="20"/>
      <c r="Y29" s="23"/>
    </row>
    <row r="30" spans="2:25" ht="4.5" customHeight="1">
      <c r="B30" s="4"/>
      <c r="C30" s="51"/>
      <c r="D30" s="5"/>
      <c r="E30" s="5"/>
      <c r="F30" s="18"/>
      <c r="G30" s="18"/>
      <c r="H30" s="26"/>
      <c r="I30" s="26"/>
      <c r="J30" s="26"/>
      <c r="K30" s="26"/>
      <c r="L30" s="26"/>
      <c r="M30" s="26"/>
      <c r="N30" s="26"/>
      <c r="O30" s="18"/>
      <c r="P30" s="18"/>
      <c r="Q30" s="18"/>
      <c r="R30" s="18"/>
      <c r="S30" s="18"/>
      <c r="T30" s="18"/>
      <c r="U30" s="18"/>
      <c r="V30" s="18"/>
      <c r="W30" s="18"/>
      <c r="X30" s="18"/>
      <c r="Y30" s="6"/>
    </row>
    <row r="31" spans="2:25" ht="14.25" customHeight="1">
      <c r="B31" s="4"/>
      <c r="C31" s="46" t="s">
        <v>58</v>
      </c>
      <c r="D31" s="5"/>
      <c r="E31" s="5"/>
      <c r="F31" s="18"/>
      <c r="G31" s="18"/>
      <c r="H31" s="53"/>
      <c r="I31" s="26"/>
      <c r="J31" s="26"/>
      <c r="K31" s="26"/>
      <c r="L31" s="26"/>
      <c r="M31" s="26"/>
      <c r="N31" s="26"/>
      <c r="O31" s="18"/>
      <c r="P31" s="18">
        <f>+P16+P26</f>
        <v>0</v>
      </c>
      <c r="Q31" s="18"/>
      <c r="R31" s="61"/>
      <c r="S31" s="18"/>
      <c r="T31" s="18">
        <f>+T16+T26</f>
        <v>0</v>
      </c>
      <c r="U31" s="18"/>
      <c r="V31" s="60"/>
      <c r="W31" s="18"/>
      <c r="X31" s="18">
        <f>+X16+X26</f>
        <v>0</v>
      </c>
      <c r="Y31" s="6"/>
    </row>
    <row r="32" spans="2:25" ht="14.25" customHeight="1">
      <c r="B32" s="4"/>
      <c r="C32" s="46"/>
      <c r="D32" s="64" t="s">
        <v>56</v>
      </c>
      <c r="E32" s="5"/>
      <c r="F32" s="18"/>
      <c r="G32" s="18"/>
      <c r="H32" s="53"/>
      <c r="I32" s="26"/>
      <c r="J32" s="26"/>
      <c r="K32" s="26"/>
      <c r="L32" s="26"/>
      <c r="M32" s="26"/>
      <c r="N32" s="26"/>
      <c r="O32" s="18"/>
      <c r="P32" s="65">
        <f>+P17+P27</f>
        <v>0</v>
      </c>
      <c r="Q32" s="65"/>
      <c r="R32" s="66"/>
      <c r="S32" s="65"/>
      <c r="T32" s="65">
        <f>+T17+T27</f>
        <v>0</v>
      </c>
      <c r="U32" s="65"/>
      <c r="V32" s="67"/>
      <c r="W32" s="65"/>
      <c r="X32" s="65">
        <f>+X17+X27</f>
        <v>0</v>
      </c>
      <c r="Y32" s="6"/>
    </row>
    <row r="33" spans="2:25" ht="14.25" customHeight="1">
      <c r="B33" s="4"/>
      <c r="C33" s="46"/>
      <c r="D33" s="64" t="s">
        <v>57</v>
      </c>
      <c r="E33" s="5"/>
      <c r="F33" s="18"/>
      <c r="G33" s="18"/>
      <c r="H33" s="53"/>
      <c r="I33" s="26"/>
      <c r="J33" s="26"/>
      <c r="K33" s="26"/>
      <c r="L33" s="26"/>
      <c r="M33" s="26"/>
      <c r="N33" s="26"/>
      <c r="O33" s="18"/>
      <c r="P33" s="65">
        <f>+P18+P28</f>
        <v>0</v>
      </c>
      <c r="Q33" s="65"/>
      <c r="R33" s="66"/>
      <c r="S33" s="65"/>
      <c r="T33" s="65">
        <f>+T18+T28</f>
        <v>0</v>
      </c>
      <c r="U33" s="65"/>
      <c r="V33" s="67"/>
      <c r="W33" s="65"/>
      <c r="X33" s="65">
        <f>+X18+X28</f>
        <v>0</v>
      </c>
      <c r="Y33" s="6"/>
    </row>
    <row r="34" spans="2:25" ht="4.5" customHeight="1">
      <c r="B34" s="22"/>
      <c r="C34" s="13"/>
      <c r="D34" s="13"/>
      <c r="E34" s="13"/>
      <c r="F34" s="20"/>
      <c r="G34" s="20"/>
      <c r="H34" s="57"/>
      <c r="I34" s="31"/>
      <c r="J34" s="31"/>
      <c r="K34" s="31"/>
      <c r="L34" s="31"/>
      <c r="M34" s="31"/>
      <c r="N34" s="31"/>
      <c r="O34" s="20"/>
      <c r="P34" s="20"/>
      <c r="Q34" s="20"/>
      <c r="R34" s="20"/>
      <c r="S34" s="20"/>
      <c r="T34" s="20"/>
      <c r="U34" s="20"/>
      <c r="V34" s="20"/>
      <c r="W34" s="20"/>
      <c r="X34" s="20"/>
      <c r="Y34" s="23"/>
    </row>
    <row r="35" spans="2:25" ht="3.75" customHeight="1">
      <c r="B35" s="4"/>
      <c r="C35" s="5"/>
      <c r="D35" s="5"/>
      <c r="E35" s="5"/>
      <c r="F35" s="18"/>
      <c r="G35" s="18"/>
      <c r="H35" s="53"/>
      <c r="I35" s="26"/>
      <c r="J35" s="26"/>
      <c r="K35" s="26"/>
      <c r="L35" s="26"/>
      <c r="M35" s="26"/>
      <c r="N35" s="26"/>
      <c r="O35" s="18"/>
      <c r="P35" s="18"/>
      <c r="Q35" s="18"/>
      <c r="R35" s="18"/>
      <c r="S35" s="18"/>
      <c r="T35" s="18"/>
      <c r="U35" s="18"/>
      <c r="V35" s="18"/>
      <c r="W35" s="18"/>
      <c r="X35" s="18"/>
      <c r="Y35" s="6"/>
    </row>
    <row r="36" spans="2:25" ht="12.75">
      <c r="B36" s="4"/>
      <c r="C36" s="46" t="s">
        <v>70</v>
      </c>
      <c r="D36" s="5"/>
      <c r="E36" s="5"/>
      <c r="F36" s="18"/>
      <c r="G36" s="18"/>
      <c r="H36" s="53"/>
      <c r="I36" s="26"/>
      <c r="J36" s="26"/>
      <c r="K36" s="26"/>
      <c r="L36" s="26"/>
      <c r="M36" s="26"/>
      <c r="N36" s="26"/>
      <c r="O36" s="18"/>
      <c r="P36" s="18"/>
      <c r="Q36" s="18"/>
      <c r="R36" s="18"/>
      <c r="S36" s="18"/>
      <c r="T36" s="18"/>
      <c r="U36" s="18"/>
      <c r="V36" s="18"/>
      <c r="W36" s="18"/>
      <c r="X36" s="18"/>
      <c r="Y36" s="6"/>
    </row>
    <row r="37" spans="2:25" ht="12.75">
      <c r="B37" s="4"/>
      <c r="C37" s="5" t="s">
        <v>3</v>
      </c>
      <c r="D37" s="5"/>
      <c r="E37" s="5"/>
      <c r="F37" s="18"/>
      <c r="G37" s="18"/>
      <c r="H37" s="53"/>
      <c r="I37" s="26"/>
      <c r="J37" s="26"/>
      <c r="K37" s="26"/>
      <c r="L37" s="26"/>
      <c r="M37" s="5" t="s">
        <v>5</v>
      </c>
      <c r="N37" s="26"/>
      <c r="O37" s="18"/>
      <c r="P37" s="18"/>
      <c r="Q37" s="18"/>
      <c r="R37" s="18"/>
      <c r="S37" s="18"/>
      <c r="T37" s="18"/>
      <c r="U37" s="18"/>
      <c r="V37" s="18"/>
      <c r="W37" s="18"/>
      <c r="X37" s="18"/>
      <c r="Y37" s="6"/>
    </row>
    <row r="38" spans="2:25" ht="12.75">
      <c r="B38" s="4"/>
      <c r="C38" s="32" t="s">
        <v>59</v>
      </c>
      <c r="D38" s="5"/>
      <c r="E38" s="5"/>
      <c r="F38" s="18"/>
      <c r="G38" s="18"/>
      <c r="H38" s="53"/>
      <c r="I38" s="26"/>
      <c r="J38" s="26"/>
      <c r="K38" s="26"/>
      <c r="L38" s="26"/>
      <c r="M38" s="32" t="s">
        <v>84</v>
      </c>
      <c r="N38" s="26"/>
      <c r="O38" s="18"/>
      <c r="P38" s="18"/>
      <c r="Q38" s="18"/>
      <c r="R38" s="18"/>
      <c r="S38" s="18"/>
      <c r="T38" s="18"/>
      <c r="U38" s="18"/>
      <c r="V38" s="18"/>
      <c r="W38" s="18"/>
      <c r="X38" s="18"/>
      <c r="Y38" s="6"/>
    </row>
    <row r="39" spans="2:25" ht="12.75">
      <c r="B39" s="4"/>
      <c r="C39" s="5" t="s">
        <v>4</v>
      </c>
      <c r="D39" s="5"/>
      <c r="E39" s="5"/>
      <c r="F39" s="18"/>
      <c r="G39" s="18"/>
      <c r="H39" s="53"/>
      <c r="I39" s="26"/>
      <c r="J39" s="26"/>
      <c r="K39" s="26"/>
      <c r="L39" s="26"/>
      <c r="M39" s="54" t="s">
        <v>85</v>
      </c>
      <c r="N39" s="26"/>
      <c r="O39" s="18"/>
      <c r="P39" s="18"/>
      <c r="Q39" s="18"/>
      <c r="R39" s="18"/>
      <c r="S39" s="18"/>
      <c r="T39" s="18"/>
      <c r="U39" s="18"/>
      <c r="V39" s="18"/>
      <c r="W39" s="18"/>
      <c r="X39" s="18"/>
      <c r="Y39" s="6"/>
    </row>
    <row r="40" spans="2:25" ht="12.75">
      <c r="B40" s="4"/>
      <c r="C40" s="32" t="s">
        <v>60</v>
      </c>
      <c r="D40" s="5"/>
      <c r="E40" s="5"/>
      <c r="F40" s="18"/>
      <c r="G40" s="18"/>
      <c r="H40" s="53"/>
      <c r="I40" s="26"/>
      <c r="J40" s="26"/>
      <c r="K40" s="26"/>
      <c r="L40" s="26"/>
      <c r="M40" s="26"/>
      <c r="N40" s="26"/>
      <c r="O40" s="18"/>
      <c r="P40" s="18"/>
      <c r="Q40" s="18"/>
      <c r="R40" s="18"/>
      <c r="S40" s="18"/>
      <c r="T40" s="18"/>
      <c r="U40" s="18"/>
      <c r="V40" s="18"/>
      <c r="W40" s="18"/>
      <c r="X40" s="18"/>
      <c r="Y40" s="6"/>
    </row>
    <row r="41" spans="2:25" ht="4.5" customHeight="1">
      <c r="B41" s="22"/>
      <c r="C41" s="13"/>
      <c r="D41" s="13"/>
      <c r="E41" s="13"/>
      <c r="F41" s="20"/>
      <c r="G41" s="20"/>
      <c r="H41" s="31"/>
      <c r="I41" s="31"/>
      <c r="J41" s="31"/>
      <c r="K41" s="31"/>
      <c r="L41" s="31"/>
      <c r="M41" s="31"/>
      <c r="N41" s="31"/>
      <c r="O41" s="20"/>
      <c r="P41" s="20"/>
      <c r="Q41" s="20"/>
      <c r="R41" s="20"/>
      <c r="S41" s="20"/>
      <c r="T41" s="20"/>
      <c r="U41" s="20"/>
      <c r="V41" s="20"/>
      <c r="W41" s="20"/>
      <c r="X41" s="20"/>
      <c r="Y41" s="23"/>
    </row>
    <row r="42" spans="2:25" ht="13.5" thickBot="1">
      <c r="B42" s="17"/>
      <c r="C42" s="7" t="s">
        <v>62</v>
      </c>
      <c r="D42" s="7"/>
      <c r="E42" s="7"/>
      <c r="F42" s="8"/>
      <c r="G42" s="8"/>
      <c r="H42" s="49"/>
      <c r="I42" s="49"/>
      <c r="J42" s="49"/>
      <c r="K42" s="49"/>
      <c r="L42" s="49"/>
      <c r="M42" s="49"/>
      <c r="N42" s="49"/>
      <c r="O42" s="8"/>
      <c r="P42" s="8"/>
      <c r="Q42" s="8"/>
      <c r="R42" s="8"/>
      <c r="S42" s="8"/>
      <c r="T42" s="8"/>
      <c r="U42" s="8"/>
      <c r="V42" s="8"/>
      <c r="W42" s="8"/>
      <c r="X42" s="8"/>
      <c r="Y42" s="9"/>
    </row>
  </sheetData>
  <mergeCells count="5">
    <mergeCell ref="F9:F10"/>
    <mergeCell ref="H9:N9"/>
    <mergeCell ref="E6:R6"/>
    <mergeCell ref="E7:R7"/>
    <mergeCell ref="E8:R8"/>
  </mergeCells>
  <printOptions horizontalCentered="1" verticalCentered="1"/>
  <pageMargins left="0.75" right="0.75" top="1" bottom="1" header="0.5" footer="0.5"/>
  <pageSetup fitToHeight="1" fitToWidth="1" horizontalDpi="600" verticalDpi="600" orientation="landscape" scale="76"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B2:H35"/>
  <sheetViews>
    <sheetView zoomScale="75" zoomScaleNormal="75" workbookViewId="0" topLeftCell="A1">
      <selection activeCell="K8" sqref="K8"/>
    </sheetView>
  </sheetViews>
  <sheetFormatPr defaultColWidth="9.140625" defaultRowHeight="12.75"/>
  <cols>
    <col min="2" max="2" width="2.57421875" style="0" customWidth="1"/>
    <col min="3" max="3" width="4.8515625" style="0" customWidth="1"/>
    <col min="4" max="4" width="41.7109375" style="0" customWidth="1"/>
    <col min="5" max="5" width="2.28125" style="0" customWidth="1"/>
    <col min="6" max="7" width="10.00390625" style="0" customWidth="1"/>
    <col min="8" max="8" width="3.421875" style="0" customWidth="1"/>
    <col min="9" max="9" width="2.57421875" style="0" customWidth="1"/>
  </cols>
  <sheetData>
    <row r="1" ht="13.5" thickBot="1"/>
    <row r="2" spans="6:7" ht="13.5" hidden="1" thickBot="1">
      <c r="F2" s="27" t="e">
        <f>+#REF!</f>
        <v>#REF!</v>
      </c>
      <c r="G2" s="27" t="e">
        <f>+#REF!</f>
        <v>#REF!</v>
      </c>
    </row>
    <row r="3" spans="2:8" ht="5.25" customHeight="1">
      <c r="B3" s="1"/>
      <c r="C3" s="2"/>
      <c r="D3" s="2"/>
      <c r="E3" s="2"/>
      <c r="F3" s="2"/>
      <c r="G3" s="2"/>
      <c r="H3" s="3"/>
    </row>
    <row r="4" spans="2:8" ht="18.75">
      <c r="B4" s="4"/>
      <c r="C4" s="25" t="s">
        <v>1</v>
      </c>
      <c r="D4" s="5"/>
      <c r="E4" s="5"/>
      <c r="F4" s="5"/>
      <c r="G4" s="5"/>
      <c r="H4" s="6"/>
    </row>
    <row r="5" spans="2:8" ht="12.75">
      <c r="B5" s="4"/>
      <c r="C5" s="5"/>
      <c r="D5" s="16" t="s">
        <v>126</v>
      </c>
      <c r="E5" s="5"/>
      <c r="F5" s="5"/>
      <c r="G5" s="5"/>
      <c r="H5" s="6"/>
    </row>
    <row r="6" spans="2:8" ht="5.25" customHeight="1">
      <c r="B6" s="4"/>
      <c r="C6" s="5"/>
      <c r="D6" s="5"/>
      <c r="E6" s="5"/>
      <c r="F6" s="5"/>
      <c r="G6" s="5"/>
      <c r="H6" s="6"/>
    </row>
    <row r="7" spans="2:8" ht="28.5" customHeight="1">
      <c r="B7" s="4"/>
      <c r="C7" s="5"/>
      <c r="D7" s="5"/>
      <c r="E7" s="5"/>
      <c r="F7" s="95" t="s">
        <v>55</v>
      </c>
      <c r="G7" s="95"/>
      <c r="H7" s="6"/>
    </row>
    <row r="8" spans="2:8" ht="12.75" customHeight="1" thickBot="1">
      <c r="B8" s="4"/>
      <c r="C8" s="5"/>
      <c r="D8" s="5"/>
      <c r="E8" s="12"/>
      <c r="F8" s="8" t="s">
        <v>138</v>
      </c>
      <c r="G8" s="8" t="s">
        <v>139</v>
      </c>
      <c r="H8" s="6"/>
    </row>
    <row r="9" spans="2:8" ht="26.25" thickBot="1">
      <c r="B9" s="17"/>
      <c r="C9" s="7" t="s">
        <v>28</v>
      </c>
      <c r="D9" s="7"/>
      <c r="E9" s="8"/>
      <c r="F9" s="11" t="s">
        <v>141</v>
      </c>
      <c r="G9" s="11" t="s">
        <v>141</v>
      </c>
      <c r="H9" s="9"/>
    </row>
    <row r="10" spans="2:8" ht="5.25" customHeight="1">
      <c r="B10" s="4"/>
      <c r="C10" s="5"/>
      <c r="D10" s="5"/>
      <c r="E10" s="12"/>
      <c r="F10" s="12"/>
      <c r="G10" s="12"/>
      <c r="H10" s="6"/>
    </row>
    <row r="11" spans="2:8" ht="12.75">
      <c r="B11" s="4"/>
      <c r="C11" s="5" t="s">
        <v>6</v>
      </c>
      <c r="D11" s="5" t="s">
        <v>29</v>
      </c>
      <c r="E11" s="18"/>
      <c r="F11" s="18">
        <v>1370</v>
      </c>
      <c r="G11" s="18">
        <v>1260</v>
      </c>
      <c r="H11" s="6"/>
    </row>
    <row r="12" spans="2:8" ht="12.75">
      <c r="B12" s="4"/>
      <c r="C12" s="5" t="s">
        <v>7</v>
      </c>
      <c r="D12" s="5" t="s">
        <v>30</v>
      </c>
      <c r="E12" s="18"/>
      <c r="F12" s="18">
        <v>250</v>
      </c>
      <c r="G12" s="18">
        <v>300</v>
      </c>
      <c r="H12" s="6"/>
    </row>
    <row r="13" spans="2:8" ht="12.75">
      <c r="B13" s="4"/>
      <c r="C13" s="5" t="s">
        <v>8</v>
      </c>
      <c r="D13" s="5" t="s">
        <v>31</v>
      </c>
      <c r="E13" s="18"/>
      <c r="F13" s="18">
        <v>390</v>
      </c>
      <c r="G13" s="18">
        <v>2130</v>
      </c>
      <c r="H13" s="6"/>
    </row>
    <row r="14" spans="2:8" ht="12.75">
      <c r="B14" s="4"/>
      <c r="C14" s="5" t="s">
        <v>9</v>
      </c>
      <c r="D14" s="5" t="s">
        <v>52</v>
      </c>
      <c r="E14" s="18"/>
      <c r="F14" s="18">
        <v>840</v>
      </c>
      <c r="G14" s="18">
        <v>2650</v>
      </c>
      <c r="H14" s="6"/>
    </row>
    <row r="15" spans="2:8" ht="12.75">
      <c r="B15" s="4"/>
      <c r="C15" s="5" t="s">
        <v>10</v>
      </c>
      <c r="D15" s="5" t="s">
        <v>32</v>
      </c>
      <c r="E15" s="18"/>
      <c r="F15" s="18">
        <v>172.00719233242017</v>
      </c>
      <c r="G15" s="18">
        <v>258.0107884986303</v>
      </c>
      <c r="H15" s="6"/>
    </row>
    <row r="16" spans="2:8" ht="12.75">
      <c r="B16" s="4"/>
      <c r="C16" s="5" t="s">
        <v>11</v>
      </c>
      <c r="D16" s="5" t="s">
        <v>33</v>
      </c>
      <c r="E16" s="18"/>
      <c r="F16" s="18">
        <v>570</v>
      </c>
      <c r="G16" s="18">
        <v>390</v>
      </c>
      <c r="H16" s="6"/>
    </row>
    <row r="17" spans="2:8" ht="12.75">
      <c r="B17" s="4"/>
      <c r="C17" s="5" t="s">
        <v>12</v>
      </c>
      <c r="D17" s="5" t="s">
        <v>34</v>
      </c>
      <c r="E17" s="18"/>
      <c r="F17" s="18">
        <v>650</v>
      </c>
      <c r="G17" s="18">
        <v>330</v>
      </c>
      <c r="H17" s="6"/>
    </row>
    <row r="18" spans="2:8" ht="12.75">
      <c r="B18" s="4"/>
      <c r="C18" s="5" t="s">
        <v>13</v>
      </c>
      <c r="D18" s="5" t="s">
        <v>35</v>
      </c>
      <c r="E18" s="18"/>
      <c r="F18" s="18">
        <v>280</v>
      </c>
      <c r="G18" s="18">
        <v>150</v>
      </c>
      <c r="H18" s="6"/>
    </row>
    <row r="19" spans="2:8" ht="12.75">
      <c r="B19" s="4"/>
      <c r="C19" s="5" t="s">
        <v>14</v>
      </c>
      <c r="D19" s="5" t="s">
        <v>36</v>
      </c>
      <c r="E19" s="18"/>
      <c r="F19" s="18">
        <v>410</v>
      </c>
      <c r="G19" s="18">
        <v>210</v>
      </c>
      <c r="H19" s="6"/>
    </row>
    <row r="20" spans="2:8" ht="12.75">
      <c r="B20" s="4"/>
      <c r="C20" s="5" t="s">
        <v>15</v>
      </c>
      <c r="D20" s="5" t="s">
        <v>37</v>
      </c>
      <c r="E20" s="18"/>
      <c r="F20" s="18">
        <v>1140</v>
      </c>
      <c r="G20" s="18">
        <v>620</v>
      </c>
      <c r="H20" s="6"/>
    </row>
    <row r="21" spans="2:8" ht="12.75">
      <c r="B21" s="4"/>
      <c r="C21" s="5" t="s">
        <v>16</v>
      </c>
      <c r="D21" s="5" t="s">
        <v>38</v>
      </c>
      <c r="E21" s="18"/>
      <c r="F21" s="18">
        <v>1220</v>
      </c>
      <c r="G21" s="18">
        <v>960</v>
      </c>
      <c r="H21" s="6"/>
    </row>
    <row r="22" spans="2:8" ht="12.75">
      <c r="B22" s="4"/>
      <c r="C22" s="5" t="s">
        <v>17</v>
      </c>
      <c r="D22" s="5" t="s">
        <v>39</v>
      </c>
      <c r="E22" s="18"/>
      <c r="F22" s="18">
        <v>950</v>
      </c>
      <c r="G22" s="18">
        <v>4510</v>
      </c>
      <c r="H22" s="6"/>
    </row>
    <row r="23" spans="2:8" ht="12.75">
      <c r="B23" s="4"/>
      <c r="C23" s="5" t="s">
        <v>18</v>
      </c>
      <c r="D23" s="5" t="s">
        <v>40</v>
      </c>
      <c r="E23" s="18"/>
      <c r="F23" s="18">
        <v>360</v>
      </c>
      <c r="G23" s="18">
        <v>140</v>
      </c>
      <c r="H23" s="6"/>
    </row>
    <row r="24" spans="2:8" ht="12.75">
      <c r="B24" s="4"/>
      <c r="C24" s="5" t="s">
        <v>19</v>
      </c>
      <c r="D24" s="5" t="s">
        <v>41</v>
      </c>
      <c r="E24" s="18"/>
      <c r="F24" s="18">
        <v>380</v>
      </c>
      <c r="G24" s="18">
        <v>40</v>
      </c>
      <c r="H24" s="6"/>
    </row>
    <row r="25" spans="2:8" ht="12.75">
      <c r="B25" s="4"/>
      <c r="C25" s="5" t="s">
        <v>20</v>
      </c>
      <c r="D25" s="5" t="s">
        <v>42</v>
      </c>
      <c r="E25" s="18"/>
      <c r="F25" s="18">
        <v>600</v>
      </c>
      <c r="G25" s="18">
        <v>180</v>
      </c>
      <c r="H25" s="6"/>
    </row>
    <row r="26" spans="2:8" ht="12.75">
      <c r="B26" s="4"/>
      <c r="C26" s="5" t="s">
        <v>21</v>
      </c>
      <c r="D26" s="5" t="s">
        <v>43</v>
      </c>
      <c r="E26" s="18"/>
      <c r="F26" s="18">
        <v>1390</v>
      </c>
      <c r="G26" s="18">
        <v>470</v>
      </c>
      <c r="H26" s="6"/>
    </row>
    <row r="27" spans="2:8" ht="12.75">
      <c r="B27" s="4"/>
      <c r="C27" s="5" t="s">
        <v>22</v>
      </c>
      <c r="D27" s="5" t="s">
        <v>44</v>
      </c>
      <c r="E27" s="18"/>
      <c r="F27" s="18">
        <v>480</v>
      </c>
      <c r="G27" s="18">
        <v>420</v>
      </c>
      <c r="H27" s="6"/>
    </row>
    <row r="28" spans="2:8" ht="12.75">
      <c r="B28" s="4"/>
      <c r="C28" s="5" t="s">
        <v>23</v>
      </c>
      <c r="D28" s="5" t="s">
        <v>45</v>
      </c>
      <c r="E28" s="18"/>
      <c r="F28" s="18">
        <v>1370</v>
      </c>
      <c r="G28" s="18">
        <v>3550</v>
      </c>
      <c r="H28" s="6"/>
    </row>
    <row r="29" spans="2:8" ht="12.75">
      <c r="B29" s="4"/>
      <c r="C29" s="5" t="s">
        <v>24</v>
      </c>
      <c r="D29" s="5" t="s">
        <v>46</v>
      </c>
      <c r="E29" s="18"/>
      <c r="F29" s="18">
        <v>730</v>
      </c>
      <c r="G29" s="18">
        <v>150</v>
      </c>
      <c r="H29" s="6"/>
    </row>
    <row r="30" spans="2:8" ht="12.75">
      <c r="B30" s="4"/>
      <c r="C30" s="5" t="s">
        <v>25</v>
      </c>
      <c r="D30" s="5" t="s">
        <v>47</v>
      </c>
      <c r="E30" s="18"/>
      <c r="F30" s="18">
        <v>710</v>
      </c>
      <c r="G30" s="18">
        <v>470</v>
      </c>
      <c r="H30" s="6"/>
    </row>
    <row r="31" spans="2:8" ht="12.75">
      <c r="B31" s="4"/>
      <c r="C31" s="5" t="s">
        <v>26</v>
      </c>
      <c r="D31" s="5" t="s">
        <v>48</v>
      </c>
      <c r="E31" s="18"/>
      <c r="F31" s="18">
        <v>600</v>
      </c>
      <c r="G31" s="18">
        <v>420</v>
      </c>
      <c r="H31" s="6"/>
    </row>
    <row r="32" spans="2:8" ht="12.75">
      <c r="B32" s="4"/>
      <c r="C32" s="5" t="s">
        <v>27</v>
      </c>
      <c r="D32" s="5" t="s">
        <v>49</v>
      </c>
      <c r="E32" s="18"/>
      <c r="F32" s="18">
        <v>0</v>
      </c>
      <c r="G32" s="18">
        <v>60</v>
      </c>
      <c r="H32" s="6"/>
    </row>
    <row r="33" spans="2:8" ht="5.25" customHeight="1">
      <c r="B33" s="4"/>
      <c r="C33" s="5"/>
      <c r="D33" s="5"/>
      <c r="E33" s="18"/>
      <c r="F33" s="18"/>
      <c r="G33" s="18"/>
      <c r="H33" s="6"/>
    </row>
    <row r="34" spans="2:8" ht="12.75">
      <c r="B34" s="22"/>
      <c r="C34" s="13" t="s">
        <v>53</v>
      </c>
      <c r="D34" s="13"/>
      <c r="E34" s="20"/>
      <c r="F34" s="20">
        <v>14862.007192332421</v>
      </c>
      <c r="G34" s="20">
        <v>19668.01078849863</v>
      </c>
      <c r="H34" s="23"/>
    </row>
    <row r="35" spans="2:8" ht="13.5" customHeight="1" thickBot="1">
      <c r="B35" s="17"/>
      <c r="C35" s="7"/>
      <c r="D35" s="7"/>
      <c r="E35" s="8"/>
      <c r="F35" s="8"/>
      <c r="G35" s="8"/>
      <c r="H35" s="9"/>
    </row>
  </sheetData>
  <mergeCells count="1">
    <mergeCell ref="F7:G7"/>
  </mergeCells>
  <printOptions horizontalCentered="1"/>
  <pageMargins left="0.75" right="0.75" top="1" bottom="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B2:H34"/>
  <sheetViews>
    <sheetView zoomScale="75" zoomScaleNormal="75" workbookViewId="0" topLeftCell="A1">
      <selection activeCell="M15" sqref="M15"/>
    </sheetView>
  </sheetViews>
  <sheetFormatPr defaultColWidth="9.140625" defaultRowHeight="12.75"/>
  <cols>
    <col min="2" max="2" width="2.57421875" style="0" customWidth="1"/>
    <col min="3" max="3" width="4.8515625" style="0" customWidth="1"/>
    <col min="4" max="4" width="41.7109375" style="0" customWidth="1"/>
    <col min="5" max="5" width="2.28125" style="0" customWidth="1"/>
    <col min="6" max="7" width="10.00390625" style="0" customWidth="1"/>
    <col min="8" max="8" width="3.421875" style="0" customWidth="1"/>
  </cols>
  <sheetData>
    <row r="1" ht="13.5" thickBot="1"/>
    <row r="2" spans="2:8" ht="4.5" customHeight="1">
      <c r="B2" s="1"/>
      <c r="C2" s="2"/>
      <c r="D2" s="2"/>
      <c r="E2" s="2"/>
      <c r="F2" s="2"/>
      <c r="G2" s="2"/>
      <c r="H2" s="3"/>
    </row>
    <row r="3" spans="2:8" ht="18.75">
      <c r="B3" s="4"/>
      <c r="C3" s="25" t="s">
        <v>2</v>
      </c>
      <c r="D3" s="5"/>
      <c r="E3" s="5"/>
      <c r="F3" s="5"/>
      <c r="G3" s="5"/>
      <c r="H3" s="6"/>
    </row>
    <row r="4" spans="2:8" ht="12.75">
      <c r="B4" s="4"/>
      <c r="C4" s="5"/>
      <c r="D4" s="16" t="s">
        <v>134</v>
      </c>
      <c r="E4" s="5"/>
      <c r="F4" s="5"/>
      <c r="G4" s="5"/>
      <c r="H4" s="6"/>
    </row>
    <row r="5" spans="2:8" ht="5.25" customHeight="1">
      <c r="B5" s="4"/>
      <c r="C5" s="5"/>
      <c r="D5" s="5"/>
      <c r="E5" s="5"/>
      <c r="F5" s="5"/>
      <c r="G5" s="5"/>
      <c r="H5" s="6"/>
    </row>
    <row r="6" spans="2:8" ht="26.25" customHeight="1">
      <c r="B6" s="4"/>
      <c r="C6" s="5"/>
      <c r="D6" s="5"/>
      <c r="E6" s="5"/>
      <c r="F6" s="95" t="s">
        <v>54</v>
      </c>
      <c r="G6" s="95"/>
      <c r="H6" s="6"/>
    </row>
    <row r="7" spans="2:8" ht="12.75" customHeight="1">
      <c r="B7" s="4"/>
      <c r="C7" s="5"/>
      <c r="D7" s="5"/>
      <c r="E7" s="12"/>
      <c r="F7" s="12" t="s">
        <v>50</v>
      </c>
      <c r="G7" s="12" t="s">
        <v>51</v>
      </c>
      <c r="H7" s="6"/>
    </row>
    <row r="8" spans="2:8" ht="13.5" thickBot="1">
      <c r="B8" s="17"/>
      <c r="C8" s="7" t="s">
        <v>28</v>
      </c>
      <c r="D8" s="7"/>
      <c r="E8" s="8"/>
      <c r="F8" s="8" t="s">
        <v>138</v>
      </c>
      <c r="G8" s="8" t="s">
        <v>139</v>
      </c>
      <c r="H8" s="9"/>
    </row>
    <row r="9" spans="2:8" ht="6" customHeight="1">
      <c r="B9" s="4"/>
      <c r="C9" s="5"/>
      <c r="D9" s="5"/>
      <c r="E9" s="12"/>
      <c r="F9" s="12"/>
      <c r="G9" s="12"/>
      <c r="H9" s="6"/>
    </row>
    <row r="10" spans="2:8" ht="12.75">
      <c r="B10" s="4"/>
      <c r="C10" s="5" t="s">
        <v>6</v>
      </c>
      <c r="D10" s="5" t="s">
        <v>29</v>
      </c>
      <c r="E10" s="18"/>
      <c r="F10" s="18">
        <v>750</v>
      </c>
      <c r="G10" s="18">
        <v>160</v>
      </c>
      <c r="H10" s="6"/>
    </row>
    <row r="11" spans="2:8" ht="12.75">
      <c r="B11" s="4"/>
      <c r="C11" s="5" t="s">
        <v>7</v>
      </c>
      <c r="D11" s="5" t="s">
        <v>30</v>
      </c>
      <c r="E11" s="18"/>
      <c r="F11" s="18">
        <v>110</v>
      </c>
      <c r="G11" s="18">
        <v>90</v>
      </c>
      <c r="H11" s="6"/>
    </row>
    <row r="12" spans="2:8" ht="12.75">
      <c r="B12" s="4"/>
      <c r="C12" s="5" t="s">
        <v>8</v>
      </c>
      <c r="D12" s="5" t="s">
        <v>31</v>
      </c>
      <c r="E12" s="18"/>
      <c r="F12" s="18">
        <v>140</v>
      </c>
      <c r="G12" s="18">
        <v>370</v>
      </c>
      <c r="H12" s="6"/>
    </row>
    <row r="13" spans="2:8" ht="12.75">
      <c r="B13" s="4"/>
      <c r="C13" s="5" t="s">
        <v>9</v>
      </c>
      <c r="D13" s="5" t="s">
        <v>52</v>
      </c>
      <c r="E13" s="18"/>
      <c r="F13" s="18">
        <v>120</v>
      </c>
      <c r="G13" s="18">
        <v>240</v>
      </c>
      <c r="H13" s="6"/>
    </row>
    <row r="14" spans="2:8" ht="12.75">
      <c r="B14" s="4"/>
      <c r="C14" s="5" t="s">
        <v>10</v>
      </c>
      <c r="D14" s="5" t="s">
        <v>32</v>
      </c>
      <c r="E14" s="18"/>
      <c r="F14" s="18">
        <v>20</v>
      </c>
      <c r="G14" s="18">
        <v>30</v>
      </c>
      <c r="H14" s="6"/>
    </row>
    <row r="15" spans="2:8" ht="12.75">
      <c r="B15" s="4"/>
      <c r="C15" s="5" t="s">
        <v>11</v>
      </c>
      <c r="D15" s="5" t="s">
        <v>33</v>
      </c>
      <c r="E15" s="18"/>
      <c r="F15" s="18">
        <v>80</v>
      </c>
      <c r="G15" s="18">
        <v>100</v>
      </c>
      <c r="H15" s="6"/>
    </row>
    <row r="16" spans="2:8" ht="12.75">
      <c r="B16" s="4"/>
      <c r="C16" s="5" t="s">
        <v>12</v>
      </c>
      <c r="D16" s="5" t="s">
        <v>34</v>
      </c>
      <c r="E16" s="18"/>
      <c r="F16" s="18">
        <v>170</v>
      </c>
      <c r="G16" s="18">
        <v>130</v>
      </c>
      <c r="H16" s="6"/>
    </row>
    <row r="17" spans="2:8" ht="12.75">
      <c r="B17" s="4"/>
      <c r="C17" s="5" t="s">
        <v>13</v>
      </c>
      <c r="D17" s="5" t="s">
        <v>35</v>
      </c>
      <c r="E17" s="18"/>
      <c r="F17" s="18">
        <v>100</v>
      </c>
      <c r="G17" s="18">
        <v>50</v>
      </c>
      <c r="H17" s="6"/>
    </row>
    <row r="18" spans="2:8" ht="12.75">
      <c r="B18" s="4"/>
      <c r="C18" s="5" t="s">
        <v>14</v>
      </c>
      <c r="D18" s="5" t="s">
        <v>36</v>
      </c>
      <c r="E18" s="18"/>
      <c r="F18" s="18">
        <v>110</v>
      </c>
      <c r="G18" s="18">
        <v>80</v>
      </c>
      <c r="H18" s="6"/>
    </row>
    <row r="19" spans="2:8" ht="12.75">
      <c r="B19" s="4"/>
      <c r="C19" s="5" t="s">
        <v>15</v>
      </c>
      <c r="D19" s="5" t="s">
        <v>37</v>
      </c>
      <c r="E19" s="18"/>
      <c r="F19" s="18">
        <v>180</v>
      </c>
      <c r="G19" s="18">
        <v>180</v>
      </c>
      <c r="H19" s="6"/>
    </row>
    <row r="20" spans="2:8" ht="12.75">
      <c r="B20" s="4"/>
      <c r="C20" s="5" t="s">
        <v>16</v>
      </c>
      <c r="D20" s="5" t="s">
        <v>38</v>
      </c>
      <c r="E20" s="18"/>
      <c r="F20" s="18">
        <v>210</v>
      </c>
      <c r="G20" s="18">
        <v>170</v>
      </c>
      <c r="H20" s="6"/>
    </row>
    <row r="21" spans="2:8" ht="12.75">
      <c r="B21" s="4"/>
      <c r="C21" s="5" t="s">
        <v>17</v>
      </c>
      <c r="D21" s="5" t="s">
        <v>39</v>
      </c>
      <c r="E21" s="18"/>
      <c r="F21" s="18">
        <v>130</v>
      </c>
      <c r="G21" s="18">
        <v>580</v>
      </c>
      <c r="H21" s="6"/>
    </row>
    <row r="22" spans="2:8" ht="12.75">
      <c r="B22" s="4"/>
      <c r="C22" s="5" t="s">
        <v>18</v>
      </c>
      <c r="D22" s="5" t="s">
        <v>40</v>
      </c>
      <c r="E22" s="18"/>
      <c r="F22" s="18">
        <v>220</v>
      </c>
      <c r="G22" s="18">
        <v>100</v>
      </c>
      <c r="H22" s="6"/>
    </row>
    <row r="23" spans="2:8" ht="12.75">
      <c r="B23" s="4"/>
      <c r="C23" s="5" t="s">
        <v>19</v>
      </c>
      <c r="D23" s="5" t="s">
        <v>41</v>
      </c>
      <c r="E23" s="18"/>
      <c r="F23" s="18">
        <v>270</v>
      </c>
      <c r="G23" s="18">
        <v>90</v>
      </c>
      <c r="H23" s="6"/>
    </row>
    <row r="24" spans="2:8" ht="12.75">
      <c r="B24" s="4"/>
      <c r="C24" s="5" t="s">
        <v>20</v>
      </c>
      <c r="D24" s="5" t="s">
        <v>42</v>
      </c>
      <c r="E24" s="18"/>
      <c r="F24" s="18">
        <v>260</v>
      </c>
      <c r="G24" s="18">
        <v>100</v>
      </c>
      <c r="H24" s="6"/>
    </row>
    <row r="25" spans="2:8" ht="12.75">
      <c r="B25" s="4"/>
      <c r="C25" s="5" t="s">
        <v>21</v>
      </c>
      <c r="D25" s="5" t="s">
        <v>43</v>
      </c>
      <c r="E25" s="18"/>
      <c r="F25" s="18">
        <v>350</v>
      </c>
      <c r="G25" s="18">
        <v>140</v>
      </c>
      <c r="H25" s="6"/>
    </row>
    <row r="26" spans="2:8" ht="12.75">
      <c r="B26" s="4"/>
      <c r="C26" s="5" t="s">
        <v>22</v>
      </c>
      <c r="D26" s="5" t="s">
        <v>44</v>
      </c>
      <c r="E26" s="18"/>
      <c r="F26" s="18">
        <v>220</v>
      </c>
      <c r="G26" s="18">
        <v>240</v>
      </c>
      <c r="H26" s="6"/>
    </row>
    <row r="27" spans="2:8" ht="12.75">
      <c r="B27" s="4"/>
      <c r="C27" s="5" t="s">
        <v>23</v>
      </c>
      <c r="D27" s="5" t="s">
        <v>45</v>
      </c>
      <c r="E27" s="18"/>
      <c r="F27" s="18">
        <v>190</v>
      </c>
      <c r="G27" s="18">
        <v>710</v>
      </c>
      <c r="H27" s="6"/>
    </row>
    <row r="28" spans="2:8" ht="12.75">
      <c r="B28" s="4"/>
      <c r="C28" s="5" t="s">
        <v>24</v>
      </c>
      <c r="D28" s="5" t="s">
        <v>46</v>
      </c>
      <c r="E28" s="18"/>
      <c r="F28" s="18">
        <v>290</v>
      </c>
      <c r="G28" s="18">
        <v>100</v>
      </c>
      <c r="H28" s="6"/>
    </row>
    <row r="29" spans="2:8" ht="12.75">
      <c r="B29" s="4"/>
      <c r="C29" s="5" t="s">
        <v>25</v>
      </c>
      <c r="D29" s="5" t="s">
        <v>47</v>
      </c>
      <c r="E29" s="18"/>
      <c r="F29" s="18">
        <v>260</v>
      </c>
      <c r="G29" s="18">
        <v>140</v>
      </c>
      <c r="H29" s="6"/>
    </row>
    <row r="30" spans="2:8" ht="12.75">
      <c r="B30" s="4"/>
      <c r="C30" s="5" t="s">
        <v>26</v>
      </c>
      <c r="D30" s="5" t="s">
        <v>48</v>
      </c>
      <c r="E30" s="18"/>
      <c r="F30" s="18">
        <v>120</v>
      </c>
      <c r="G30" s="18">
        <v>180</v>
      </c>
      <c r="H30" s="6"/>
    </row>
    <row r="31" spans="2:8" ht="12.75">
      <c r="B31" s="4"/>
      <c r="C31" s="5" t="s">
        <v>27</v>
      </c>
      <c r="D31" s="5" t="s">
        <v>49</v>
      </c>
      <c r="E31" s="18"/>
      <c r="F31" s="18">
        <v>0</v>
      </c>
      <c r="G31" s="18">
        <v>50</v>
      </c>
      <c r="H31" s="6"/>
    </row>
    <row r="32" spans="2:8" ht="5.25" customHeight="1">
      <c r="B32" s="4"/>
      <c r="C32" s="5"/>
      <c r="D32" s="5"/>
      <c r="E32" s="18"/>
      <c r="F32" s="18"/>
      <c r="G32" s="18"/>
      <c r="H32" s="6"/>
    </row>
    <row r="33" spans="2:8" ht="12.75">
      <c r="B33" s="22"/>
      <c r="C33" s="13" t="s">
        <v>53</v>
      </c>
      <c r="D33" s="13"/>
      <c r="E33" s="20"/>
      <c r="F33" s="20">
        <f>SUM(F10:F31)</f>
        <v>4300</v>
      </c>
      <c r="G33" s="20">
        <f>SUM(G10:G31)</f>
        <v>4030</v>
      </c>
      <c r="H33" s="23"/>
    </row>
    <row r="34" spans="2:8" ht="13.5" thickBot="1">
      <c r="B34" s="17"/>
      <c r="C34" s="7"/>
      <c r="D34" s="7"/>
      <c r="E34" s="8"/>
      <c r="F34" s="8"/>
      <c r="G34" s="8"/>
      <c r="H34" s="9"/>
    </row>
  </sheetData>
  <mergeCells count="1">
    <mergeCell ref="F6:G6"/>
  </mergeCells>
  <printOptions horizontalCentered="1"/>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B2:M37"/>
  <sheetViews>
    <sheetView workbookViewId="0" topLeftCell="A7">
      <selection activeCell="M11" sqref="M11"/>
    </sheetView>
  </sheetViews>
  <sheetFormatPr defaultColWidth="9.140625" defaultRowHeight="12.75"/>
  <cols>
    <col min="1" max="1" width="1.57421875" style="0" customWidth="1"/>
    <col min="2" max="2" width="2.421875" style="0" customWidth="1"/>
    <col min="3" max="3" width="11.421875" style="0" customWidth="1"/>
    <col min="4" max="4" width="44.421875" style="0" customWidth="1"/>
    <col min="11" max="11" width="2.00390625" style="0" customWidth="1"/>
    <col min="12" max="12" width="1.8515625" style="0" customWidth="1"/>
  </cols>
  <sheetData>
    <row r="1" ht="13.5" thickBot="1"/>
    <row r="2" spans="2:11" ht="8.25" customHeight="1">
      <c r="B2" s="1"/>
      <c r="C2" s="2"/>
      <c r="D2" s="2"/>
      <c r="E2" s="2"/>
      <c r="F2" s="2"/>
      <c r="G2" s="2"/>
      <c r="H2" s="2"/>
      <c r="I2" s="2"/>
      <c r="J2" s="2"/>
      <c r="K2" s="3"/>
    </row>
    <row r="3" spans="2:11" ht="18.75">
      <c r="B3" s="4"/>
      <c r="C3" s="25" t="s">
        <v>0</v>
      </c>
      <c r="D3" s="5"/>
      <c r="E3" s="5"/>
      <c r="F3" s="5"/>
      <c r="G3" s="5"/>
      <c r="H3" s="5"/>
      <c r="I3" s="5"/>
      <c r="J3" s="5"/>
      <c r="K3" s="6"/>
    </row>
    <row r="4" spans="2:11" ht="12.75">
      <c r="B4" s="4"/>
      <c r="C4" s="5"/>
      <c r="D4" s="16" t="s">
        <v>63</v>
      </c>
      <c r="E4" s="5"/>
      <c r="F4" s="5"/>
      <c r="G4" s="5"/>
      <c r="H4" s="5"/>
      <c r="I4" s="5"/>
      <c r="J4" s="5"/>
      <c r="K4" s="6"/>
    </row>
    <row r="5" spans="2:11" ht="12.75">
      <c r="B5" s="4"/>
      <c r="C5" s="5"/>
      <c r="D5" s="5"/>
      <c r="E5" s="5"/>
      <c r="F5" s="5"/>
      <c r="G5" s="5"/>
      <c r="H5" s="5"/>
      <c r="I5" s="5"/>
      <c r="J5" s="5"/>
      <c r="K5" s="6"/>
    </row>
    <row r="6" spans="2:11" ht="42.75" customHeight="1">
      <c r="B6" s="4"/>
      <c r="C6" s="104" t="s">
        <v>142</v>
      </c>
      <c r="D6" s="104"/>
      <c r="E6" s="104"/>
      <c r="F6" s="104"/>
      <c r="G6" s="104"/>
      <c r="H6" s="104"/>
      <c r="I6" s="104"/>
      <c r="J6" s="104"/>
      <c r="K6" s="6"/>
    </row>
    <row r="7" spans="2:11" ht="13.5" thickBot="1">
      <c r="B7" s="4"/>
      <c r="C7" s="5"/>
      <c r="D7" s="5"/>
      <c r="E7" s="5"/>
      <c r="F7" s="5"/>
      <c r="G7" s="5"/>
      <c r="H7" s="5"/>
      <c r="I7" s="5"/>
      <c r="J7" s="5"/>
      <c r="K7" s="6"/>
    </row>
    <row r="8" spans="2:11" ht="12.75">
      <c r="B8" s="4"/>
      <c r="C8" s="5"/>
      <c r="D8" s="5"/>
      <c r="E8" s="105" t="s">
        <v>140</v>
      </c>
      <c r="F8" s="106"/>
      <c r="G8" s="106"/>
      <c r="H8" s="105" t="s">
        <v>137</v>
      </c>
      <c r="I8" s="106"/>
      <c r="J8" s="107"/>
      <c r="K8" s="6"/>
    </row>
    <row r="9" spans="2:11" ht="57.75" customHeight="1" thickBot="1">
      <c r="B9" s="4"/>
      <c r="C9" s="5"/>
      <c r="D9" s="7"/>
      <c r="E9" s="33" t="s">
        <v>64</v>
      </c>
      <c r="F9" s="34" t="s">
        <v>65</v>
      </c>
      <c r="G9" s="39" t="s">
        <v>66</v>
      </c>
      <c r="H9" s="33" t="s">
        <v>67</v>
      </c>
      <c r="I9" s="34" t="s">
        <v>68</v>
      </c>
      <c r="J9" s="35" t="s">
        <v>69</v>
      </c>
      <c r="K9" s="6"/>
    </row>
    <row r="10" spans="2:11" s="30" customFormat="1" ht="30" customHeight="1">
      <c r="B10" s="28"/>
      <c r="C10" s="99" t="s">
        <v>71</v>
      </c>
      <c r="D10" s="38" t="s">
        <v>72</v>
      </c>
      <c r="E10" s="74">
        <v>0</v>
      </c>
      <c r="F10" s="40">
        <v>0</v>
      </c>
      <c r="G10" s="81">
        <v>0</v>
      </c>
      <c r="H10" s="74">
        <v>0</v>
      </c>
      <c r="I10" s="40">
        <v>0</v>
      </c>
      <c r="J10" s="45">
        <v>0</v>
      </c>
      <c r="K10" s="29"/>
    </row>
    <row r="11" spans="2:13" s="30" customFormat="1" ht="30" customHeight="1">
      <c r="B11" s="28"/>
      <c r="C11" s="100"/>
      <c r="D11" s="36" t="s">
        <v>73</v>
      </c>
      <c r="E11" s="75">
        <v>0.35</v>
      </c>
      <c r="F11" s="41">
        <v>0.55</v>
      </c>
      <c r="G11" s="82">
        <v>0.85</v>
      </c>
      <c r="H11" s="75" t="s">
        <v>111</v>
      </c>
      <c r="I11" s="41" t="s">
        <v>111</v>
      </c>
      <c r="J11" s="42" t="s">
        <v>111</v>
      </c>
      <c r="K11" s="29"/>
      <c r="M11" s="90"/>
    </row>
    <row r="12" spans="2:11" s="30" customFormat="1" ht="30" customHeight="1" thickBot="1">
      <c r="B12" s="28"/>
      <c r="C12" s="101"/>
      <c r="D12" s="37" t="s">
        <v>74</v>
      </c>
      <c r="E12" s="76" t="s">
        <v>78</v>
      </c>
      <c r="F12" s="43" t="s">
        <v>78</v>
      </c>
      <c r="G12" s="83" t="s">
        <v>78</v>
      </c>
      <c r="H12" s="76" t="s">
        <v>111</v>
      </c>
      <c r="I12" s="43" t="s">
        <v>111</v>
      </c>
      <c r="J12" s="44" t="s">
        <v>111</v>
      </c>
      <c r="K12" s="29"/>
    </row>
    <row r="13" spans="2:11" s="30" customFormat="1" ht="30" customHeight="1">
      <c r="B13" s="28"/>
      <c r="C13" s="99" t="s">
        <v>75</v>
      </c>
      <c r="D13" s="38" t="s">
        <v>76</v>
      </c>
      <c r="E13" s="74">
        <v>0</v>
      </c>
      <c r="F13" s="40">
        <v>0</v>
      </c>
      <c r="G13" s="81">
        <v>0</v>
      </c>
      <c r="H13" s="74">
        <v>0</v>
      </c>
      <c r="I13" s="40">
        <v>0</v>
      </c>
      <c r="J13" s="45">
        <v>0</v>
      </c>
      <c r="K13" s="29"/>
    </row>
    <row r="14" spans="2:11" s="30" customFormat="1" ht="30" customHeight="1">
      <c r="B14" s="28"/>
      <c r="C14" s="100"/>
      <c r="D14" s="36" t="s">
        <v>77</v>
      </c>
      <c r="E14" s="75">
        <v>0.1</v>
      </c>
      <c r="F14" s="41">
        <v>0.3</v>
      </c>
      <c r="G14" s="82">
        <v>0.3</v>
      </c>
      <c r="H14" s="75">
        <v>0.1</v>
      </c>
      <c r="I14" s="41">
        <v>0.3</v>
      </c>
      <c r="J14" s="42">
        <v>0.3</v>
      </c>
      <c r="K14" s="29"/>
    </row>
    <row r="15" spans="2:11" s="30" customFormat="1" ht="30" customHeight="1" thickBot="1">
      <c r="B15" s="28"/>
      <c r="C15" s="101"/>
      <c r="D15" s="37" t="s">
        <v>90</v>
      </c>
      <c r="E15" s="76">
        <v>0.4</v>
      </c>
      <c r="F15" s="43">
        <v>0.6</v>
      </c>
      <c r="G15" s="83">
        <v>0.65</v>
      </c>
      <c r="H15" s="76">
        <v>0.2</v>
      </c>
      <c r="I15" s="43">
        <v>0.36428571428571427</v>
      </c>
      <c r="J15" s="44">
        <v>0.3714285714285714</v>
      </c>
      <c r="K15" s="29"/>
    </row>
    <row r="16" spans="2:11" s="30" customFormat="1" ht="30" customHeight="1">
      <c r="B16" s="28"/>
      <c r="C16" s="99" t="s">
        <v>91</v>
      </c>
      <c r="D16" s="38" t="s">
        <v>92</v>
      </c>
      <c r="E16" s="74">
        <v>0</v>
      </c>
      <c r="F16" s="40">
        <v>0</v>
      </c>
      <c r="G16" s="81">
        <v>0</v>
      </c>
      <c r="H16" s="74">
        <v>0</v>
      </c>
      <c r="I16" s="40">
        <v>0</v>
      </c>
      <c r="J16" s="45">
        <v>0</v>
      </c>
      <c r="K16" s="29"/>
    </row>
    <row r="17" spans="2:11" s="30" customFormat="1" ht="30" customHeight="1">
      <c r="B17" s="28"/>
      <c r="C17" s="100"/>
      <c r="D17" s="36" t="s">
        <v>93</v>
      </c>
      <c r="E17" s="75">
        <v>0</v>
      </c>
      <c r="F17" s="41">
        <v>0</v>
      </c>
      <c r="G17" s="82">
        <v>0</v>
      </c>
      <c r="H17" s="75">
        <v>0</v>
      </c>
      <c r="I17" s="41">
        <v>0</v>
      </c>
      <c r="J17" s="42">
        <v>0</v>
      </c>
      <c r="K17" s="29"/>
    </row>
    <row r="18" spans="2:11" s="30" customFormat="1" ht="30" customHeight="1">
      <c r="B18" s="28"/>
      <c r="C18" s="100"/>
      <c r="D18" s="36" t="s">
        <v>94</v>
      </c>
      <c r="E18" s="75">
        <v>0.1</v>
      </c>
      <c r="F18" s="41">
        <v>0.15</v>
      </c>
      <c r="G18" s="82">
        <v>0.15</v>
      </c>
      <c r="H18" s="75">
        <v>0.04</v>
      </c>
      <c r="I18" s="41">
        <v>0.07</v>
      </c>
      <c r="J18" s="42">
        <v>0.16</v>
      </c>
      <c r="K18" s="29"/>
    </row>
    <row r="19" spans="2:11" s="30" customFormat="1" ht="30" customHeight="1">
      <c r="B19" s="28"/>
      <c r="C19" s="100"/>
      <c r="D19" s="36" t="s">
        <v>95</v>
      </c>
      <c r="E19" s="75">
        <v>0.22142857142857147</v>
      </c>
      <c r="F19" s="41">
        <v>0.2857142857142857</v>
      </c>
      <c r="G19" s="82">
        <v>0.4</v>
      </c>
      <c r="H19" s="75">
        <v>0.17142857142857146</v>
      </c>
      <c r="I19" s="41">
        <v>0.35</v>
      </c>
      <c r="J19" s="42">
        <v>0.35</v>
      </c>
      <c r="K19" s="29"/>
    </row>
    <row r="20" spans="2:11" s="30" customFormat="1" ht="30" customHeight="1">
      <c r="B20" s="28"/>
      <c r="C20" s="100"/>
      <c r="D20" s="36" t="s">
        <v>96</v>
      </c>
      <c r="E20" s="75">
        <v>0.13571428571428573</v>
      </c>
      <c r="F20" s="41">
        <v>0.16428571428571428</v>
      </c>
      <c r="G20" s="82">
        <v>0.17857142857142858</v>
      </c>
      <c r="H20" s="75">
        <v>0.05</v>
      </c>
      <c r="I20" s="41">
        <v>0.10285714285714286</v>
      </c>
      <c r="J20" s="42">
        <v>0.1</v>
      </c>
      <c r="K20" s="29"/>
    </row>
    <row r="21" spans="2:11" s="30" customFormat="1" ht="30" customHeight="1" thickBot="1">
      <c r="B21" s="28"/>
      <c r="C21" s="101"/>
      <c r="D21" s="37" t="s">
        <v>97</v>
      </c>
      <c r="E21" s="76">
        <v>0.35</v>
      </c>
      <c r="F21" s="43">
        <v>0.43571428571428567</v>
      </c>
      <c r="G21" s="83">
        <v>0.4928571428571428</v>
      </c>
      <c r="H21" s="76">
        <v>0.3642857142857144</v>
      </c>
      <c r="I21" s="43">
        <v>0.47857142857142854</v>
      </c>
      <c r="J21" s="44">
        <v>0.5357142857142857</v>
      </c>
      <c r="K21" s="29"/>
    </row>
    <row r="22" spans="2:11" s="30" customFormat="1" ht="30" customHeight="1">
      <c r="B22" s="28"/>
      <c r="C22" s="96" t="s">
        <v>98</v>
      </c>
      <c r="D22" s="38" t="s">
        <v>99</v>
      </c>
      <c r="E22" s="74">
        <v>0</v>
      </c>
      <c r="F22" s="40">
        <v>0</v>
      </c>
      <c r="G22" s="81">
        <v>0</v>
      </c>
      <c r="H22" s="74">
        <v>0</v>
      </c>
      <c r="I22" s="40">
        <v>0</v>
      </c>
      <c r="J22" s="45">
        <v>0</v>
      </c>
      <c r="K22" s="29"/>
    </row>
    <row r="23" spans="2:11" s="30" customFormat="1" ht="30" customHeight="1">
      <c r="B23" s="28"/>
      <c r="C23" s="97"/>
      <c r="D23" s="36" t="s">
        <v>100</v>
      </c>
      <c r="E23" s="75">
        <v>0.1142857142857143</v>
      </c>
      <c r="F23" s="41">
        <v>0.1</v>
      </c>
      <c r="G23" s="82">
        <v>0.1</v>
      </c>
      <c r="H23" s="75">
        <v>0.05333333333333334</v>
      </c>
      <c r="I23" s="41">
        <v>0.045</v>
      </c>
      <c r="J23" s="42">
        <v>0.05333333333333334</v>
      </c>
      <c r="K23" s="29"/>
    </row>
    <row r="24" spans="2:11" s="30" customFormat="1" ht="30" customHeight="1" thickBot="1">
      <c r="B24" s="28"/>
      <c r="C24" s="98"/>
      <c r="D24" s="37" t="s">
        <v>101</v>
      </c>
      <c r="E24" s="79">
        <v>0.425</v>
      </c>
      <c r="F24" s="77">
        <v>0.4083333333333334</v>
      </c>
      <c r="G24" s="84">
        <v>0.5166666666666666</v>
      </c>
      <c r="H24" s="79">
        <v>0.08333333333333333</v>
      </c>
      <c r="I24" s="77">
        <v>0.06666666666666667</v>
      </c>
      <c r="J24" s="78">
        <v>0.06666666666666667</v>
      </c>
      <c r="K24" s="29"/>
    </row>
    <row r="25" spans="2:11" s="30" customFormat="1" ht="30" customHeight="1">
      <c r="B25" s="28"/>
      <c r="C25" s="99" t="s">
        <v>102</v>
      </c>
      <c r="D25" s="38" t="s">
        <v>103</v>
      </c>
      <c r="E25" s="74">
        <v>0</v>
      </c>
      <c r="F25" s="40">
        <v>0</v>
      </c>
      <c r="G25" s="81">
        <v>0</v>
      </c>
      <c r="H25" s="74">
        <v>0</v>
      </c>
      <c r="I25" s="40">
        <v>0</v>
      </c>
      <c r="J25" s="45">
        <v>0</v>
      </c>
      <c r="K25" s="29"/>
    </row>
    <row r="26" spans="2:11" s="30" customFormat="1" ht="30" customHeight="1">
      <c r="B26" s="28"/>
      <c r="C26" s="100"/>
      <c r="D26" s="36" t="s">
        <v>104</v>
      </c>
      <c r="E26" s="75">
        <v>0.09166666666666667</v>
      </c>
      <c r="F26" s="41">
        <v>0.18333333333333335</v>
      </c>
      <c r="G26" s="82">
        <v>0.3</v>
      </c>
      <c r="H26" s="75">
        <v>0.09</v>
      </c>
      <c r="I26" s="41">
        <v>0.24</v>
      </c>
      <c r="J26" s="42">
        <v>0.28</v>
      </c>
      <c r="K26" s="29"/>
    </row>
    <row r="27" spans="2:11" s="30" customFormat="1" ht="30" customHeight="1" thickBot="1">
      <c r="B27" s="28"/>
      <c r="C27" s="101"/>
      <c r="D27" s="37" t="s">
        <v>105</v>
      </c>
      <c r="E27" s="76">
        <v>0.20833333333333334</v>
      </c>
      <c r="F27" s="43">
        <v>0.325</v>
      </c>
      <c r="G27" s="83">
        <v>0.75</v>
      </c>
      <c r="H27" s="76">
        <v>0.15</v>
      </c>
      <c r="I27" s="43">
        <v>0.36</v>
      </c>
      <c r="J27" s="44">
        <v>0.51</v>
      </c>
      <c r="K27" s="29"/>
    </row>
    <row r="28" spans="2:11" s="30" customFormat="1" ht="30" customHeight="1">
      <c r="B28" s="28"/>
      <c r="C28" s="99" t="s">
        <v>106</v>
      </c>
      <c r="D28" s="38" t="s">
        <v>107</v>
      </c>
      <c r="E28" s="80">
        <v>0</v>
      </c>
      <c r="F28" s="72">
        <v>0</v>
      </c>
      <c r="G28" s="85">
        <v>0</v>
      </c>
      <c r="H28" s="80">
        <v>0</v>
      </c>
      <c r="I28" s="72">
        <v>0</v>
      </c>
      <c r="J28" s="73">
        <v>0</v>
      </c>
      <c r="K28" s="29"/>
    </row>
    <row r="29" spans="2:11" s="30" customFormat="1" ht="30" customHeight="1">
      <c r="B29" s="28"/>
      <c r="C29" s="100"/>
      <c r="D29" s="36" t="s">
        <v>108</v>
      </c>
      <c r="E29" s="75">
        <v>0.1285714285714286</v>
      </c>
      <c r="F29" s="41">
        <v>0.06428571428571428</v>
      </c>
      <c r="G29" s="82">
        <v>0.04</v>
      </c>
      <c r="H29" s="75">
        <v>0.1</v>
      </c>
      <c r="I29" s="41">
        <v>0.05</v>
      </c>
      <c r="J29" s="42">
        <v>0.05</v>
      </c>
      <c r="K29" s="29"/>
    </row>
    <row r="30" spans="2:11" s="30" customFormat="1" ht="30" customHeight="1">
      <c r="B30" s="28"/>
      <c r="C30" s="100"/>
      <c r="D30" s="36" t="s">
        <v>109</v>
      </c>
      <c r="E30" s="75">
        <v>0.2642857142857143</v>
      </c>
      <c r="F30" s="41">
        <v>0.09714285714285713</v>
      </c>
      <c r="G30" s="82">
        <v>0.08</v>
      </c>
      <c r="H30" s="75">
        <v>0.2333333333333333</v>
      </c>
      <c r="I30" s="41">
        <v>0.08</v>
      </c>
      <c r="J30" s="42">
        <v>0.12666666666666668</v>
      </c>
      <c r="K30" s="29"/>
    </row>
    <row r="31" spans="2:11" s="30" customFormat="1" ht="30" customHeight="1" thickBot="1">
      <c r="B31" s="28"/>
      <c r="C31" s="101"/>
      <c r="D31" s="37" t="s">
        <v>110</v>
      </c>
      <c r="E31" s="76">
        <v>0.4</v>
      </c>
      <c r="F31" s="43">
        <v>0.1857142857142857</v>
      </c>
      <c r="G31" s="83">
        <v>0.15</v>
      </c>
      <c r="H31" s="76">
        <v>0.3</v>
      </c>
      <c r="I31" s="43">
        <v>0.08</v>
      </c>
      <c r="J31" s="44">
        <v>0.08</v>
      </c>
      <c r="K31" s="29"/>
    </row>
    <row r="32" spans="2:11" ht="12.75">
      <c r="B32" s="22"/>
      <c r="C32" s="13"/>
      <c r="D32" s="13"/>
      <c r="E32" s="13"/>
      <c r="F32" s="13"/>
      <c r="G32" s="13"/>
      <c r="H32" s="13"/>
      <c r="I32" s="13"/>
      <c r="J32" s="13"/>
      <c r="K32" s="23"/>
    </row>
    <row r="33" spans="2:11" ht="12.75">
      <c r="B33" s="4"/>
      <c r="C33" s="5" t="s">
        <v>81</v>
      </c>
      <c r="D33" s="5"/>
      <c r="E33" s="5"/>
      <c r="F33" s="5"/>
      <c r="G33" s="5"/>
      <c r="H33" s="5"/>
      <c r="I33" s="5"/>
      <c r="J33" s="5"/>
      <c r="K33" s="6"/>
    </row>
    <row r="34" spans="2:11" ht="12.75">
      <c r="B34" s="4"/>
      <c r="C34" s="5" t="s">
        <v>80</v>
      </c>
      <c r="D34" s="5"/>
      <c r="E34" s="5"/>
      <c r="F34" s="5"/>
      <c r="G34" s="5"/>
      <c r="H34" s="5"/>
      <c r="I34" s="5"/>
      <c r="J34" s="5"/>
      <c r="K34" s="6"/>
    </row>
    <row r="35" spans="2:11" ht="45.75" customHeight="1" thickBot="1">
      <c r="B35" s="17"/>
      <c r="C35" s="102" t="s">
        <v>79</v>
      </c>
      <c r="D35" s="103"/>
      <c r="E35" s="103"/>
      <c r="F35" s="103"/>
      <c r="G35" s="103"/>
      <c r="H35" s="103"/>
      <c r="I35" s="103"/>
      <c r="J35" s="103"/>
      <c r="K35" s="9"/>
    </row>
    <row r="37" ht="12.75">
      <c r="C37" s="15"/>
    </row>
  </sheetData>
  <mergeCells count="10">
    <mergeCell ref="C10:C12"/>
    <mergeCell ref="C6:J6"/>
    <mergeCell ref="C13:C15"/>
    <mergeCell ref="C16:C21"/>
    <mergeCell ref="H8:J8"/>
    <mergeCell ref="E8:G8"/>
    <mergeCell ref="C22:C24"/>
    <mergeCell ref="C25:C27"/>
    <mergeCell ref="C28:C31"/>
    <mergeCell ref="C35:J35"/>
  </mergeCells>
  <printOptions horizontalCentered="1" verticalCentered="1"/>
  <pageMargins left="0.75"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dc:creator>
  <cp:keywords/>
  <dc:description/>
  <cp:lastModifiedBy>jmarzocco</cp:lastModifiedBy>
  <cp:lastPrinted>2009-09-30T23:09:21Z</cp:lastPrinted>
  <dcterms:created xsi:type="dcterms:W3CDTF">2009-06-02T22:09:26Z</dcterms:created>
  <dcterms:modified xsi:type="dcterms:W3CDTF">2010-02-01T18:41:20Z</dcterms:modified>
  <cp:category/>
  <cp:version/>
  <cp:contentType/>
  <cp:contentStatus/>
</cp:coreProperties>
</file>